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9A6483F-45C5-4D25-B682-D5E20BE0AA44}" xr6:coauthVersionLast="37" xr6:coauthVersionMax="47" xr10:uidLastSave="{00000000-0000-0000-0000-000000000000}"/>
  <bookViews>
    <workbookView xWindow="0" yWindow="0" windowWidth="24000" windowHeight="918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จันทบุรี!$A$1:$P$677</definedName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N437" i="22"/>
  <c r="L437" i="22"/>
  <c r="N436" i="22"/>
  <c r="L436" i="22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M337" i="22" s="1"/>
  <c r="L335" i="22"/>
  <c r="L334" i="22"/>
  <c r="N333" i="22"/>
  <c r="M333" i="22"/>
  <c r="O332" i="22"/>
  <c r="P330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P314" i="22" s="1"/>
  <c r="O313" i="22"/>
  <c r="N311" i="22"/>
  <c r="M311" i="22"/>
  <c r="P311" i="22" s="1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O293" i="22"/>
  <c r="O291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P275" i="22" s="1"/>
  <c r="O274" i="22"/>
  <c r="N272" i="22"/>
  <c r="M272" i="22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O253" i="22"/>
  <c r="N251" i="22"/>
  <c r="M251" i="22"/>
  <c r="P251" i="22" s="1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N221" i="22"/>
  <c r="M221" i="22"/>
  <c r="L221" i="22"/>
  <c r="O221" i="22" s="1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N141" i="22"/>
  <c r="M141" i="22"/>
  <c r="P141" i="22" s="1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N95" i="22"/>
  <c r="M95" i="22"/>
  <c r="P95" i="22" s="1"/>
  <c r="L95" i="22"/>
  <c r="O95" i="22" s="1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O69" i="22"/>
  <c r="N67" i="22"/>
  <c r="M67" i="22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N54" i="22"/>
  <c r="M54" i="22"/>
  <c r="P54" i="22" s="1"/>
  <c r="L54" i="22"/>
  <c r="N49" i="22"/>
  <c r="L49" i="22"/>
  <c r="O49" i="22" s="1"/>
  <c r="L47" i="22"/>
  <c r="L46" i="22"/>
  <c r="N45" i="22"/>
  <c r="M45" i="22"/>
  <c r="N42" i="22"/>
  <c r="M42" i="22"/>
  <c r="L42" i="22"/>
  <c r="O42" i="22" s="1"/>
  <c r="P36" i="22"/>
  <c r="O36" i="22"/>
  <c r="P35" i="22"/>
  <c r="O35" i="22"/>
  <c r="M34" i="22"/>
  <c r="M14" i="22" s="1"/>
  <c r="P14" i="22" s="1"/>
  <c r="M33" i="22"/>
  <c r="P33" i="22" s="1"/>
  <c r="P32" i="22"/>
  <c r="M32" i="22"/>
  <c r="P31" i="22"/>
  <c r="M31" i="22"/>
  <c r="P30" i="22"/>
  <c r="M30" i="22"/>
  <c r="M29" i="22"/>
  <c r="P25" i="22"/>
  <c r="N25" i="22"/>
  <c r="M25" i="22"/>
  <c r="L25" i="22"/>
  <c r="P24" i="22"/>
  <c r="N24" i="22"/>
  <c r="M24" i="22"/>
  <c r="P23" i="22"/>
  <c r="N23" i="22"/>
  <c r="M23" i="22"/>
  <c r="P21" i="22"/>
  <c r="O21" i="22"/>
  <c r="N21" i="22"/>
  <c r="M21" i="22"/>
  <c r="M19" i="22" s="1"/>
  <c r="L21" i="22"/>
  <c r="L19" i="22" s="1"/>
  <c r="N19" i="22"/>
  <c r="P15" i="22"/>
  <c r="N15" i="22"/>
  <c r="M15" i="22"/>
  <c r="M13" i="22"/>
  <c r="P13" i="22" s="1"/>
  <c r="M11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M312" i="21" s="1"/>
  <c r="P312" i="21" s="1"/>
  <c r="O313" i="21"/>
  <c r="O311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N272" i="21"/>
  <c r="M272" i="21"/>
  <c r="P272" i="21" s="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L119" i="21"/>
  <c r="O119" i="21" s="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O95" i="21"/>
  <c r="N95" i="21"/>
  <c r="M95" i="21"/>
  <c r="P95" i="21" s="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N67" i="21"/>
  <c r="M67" i="2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N54" i="21"/>
  <c r="M54" i="21"/>
  <c r="P54" i="21" s="1"/>
  <c r="L54" i="21"/>
  <c r="N49" i="21"/>
  <c r="L49" i="21"/>
  <c r="L47" i="21"/>
  <c r="L46" i="21"/>
  <c r="N45" i="21"/>
  <c r="M45" i="21"/>
  <c r="M43" i="21" s="1"/>
  <c r="N42" i="21"/>
  <c r="M42" i="21"/>
  <c r="L42" i="21"/>
  <c r="O42" i="21" s="1"/>
  <c r="P36" i="21"/>
  <c r="O36" i="21"/>
  <c r="P35" i="21"/>
  <c r="O35" i="21"/>
  <c r="P34" i="21"/>
  <c r="M34" i="21"/>
  <c r="M33" i="21"/>
  <c r="P33" i="21" s="1"/>
  <c r="M32" i="21"/>
  <c r="P32" i="21" s="1"/>
  <c r="P31" i="21"/>
  <c r="M31" i="21"/>
  <c r="M30" i="21"/>
  <c r="P30" i="21" s="1"/>
  <c r="M29" i="21"/>
  <c r="M28" i="21" s="1"/>
  <c r="P28" i="21" s="1"/>
  <c r="P25" i="21"/>
  <c r="N25" i="21"/>
  <c r="M25" i="21"/>
  <c r="M15" i="21" s="1"/>
  <c r="P15" i="21" s="1"/>
  <c r="L25" i="21"/>
  <c r="L15" i="21" s="1"/>
  <c r="O15" i="21" s="1"/>
  <c r="N24" i="21"/>
  <c r="M24" i="21"/>
  <c r="P24" i="21" s="1"/>
  <c r="N23" i="21"/>
  <c r="M23" i="21"/>
  <c r="P23" i="21" s="1"/>
  <c r="P21" i="21"/>
  <c r="N21" i="21"/>
  <c r="M21" i="21"/>
  <c r="M11" i="21" s="1"/>
  <c r="L21" i="21"/>
  <c r="L19" i="21" s="1"/>
  <c r="N19" i="21"/>
  <c r="M19" i="21"/>
  <c r="P19" i="21" s="1"/>
  <c r="N15" i="21"/>
  <c r="P14" i="21"/>
  <c r="M14" i="2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M26" i="20" s="1"/>
  <c r="L335" i="20"/>
  <c r="L334" i="20"/>
  <c r="N333" i="20"/>
  <c r="M333" i="20"/>
  <c r="O332" i="20"/>
  <c r="P330" i="20"/>
  <c r="O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N272" i="20"/>
  <c r="M272" i="20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P254" i="20" s="1"/>
  <c r="O253" i="20"/>
  <c r="P251" i="20"/>
  <c r="O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M220" i="20" s="1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P120" i="20" s="1"/>
  <c r="O121" i="20"/>
  <c r="P119" i="20"/>
  <c r="O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N95" i="20"/>
  <c r="M95" i="20"/>
  <c r="P95" i="20" s="1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M68" i="20" s="1"/>
  <c r="P68" i="20" s="1"/>
  <c r="O69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M53" i="20" s="1"/>
  <c r="N54" i="20"/>
  <c r="M54" i="20"/>
  <c r="P54" i="20" s="1"/>
  <c r="L54" i="20"/>
  <c r="N49" i="20"/>
  <c r="L49" i="20"/>
  <c r="O49" i="20" s="1"/>
  <c r="L47" i="20"/>
  <c r="L46" i="20"/>
  <c r="N45" i="20"/>
  <c r="M45" i="20"/>
  <c r="M43" i="20" s="1"/>
  <c r="O42" i="20"/>
  <c r="N42" i="20"/>
  <c r="M42" i="20"/>
  <c r="L42" i="20"/>
  <c r="P36" i="20"/>
  <c r="O36" i="20"/>
  <c r="P35" i="20"/>
  <c r="O35" i="20"/>
  <c r="M34" i="20"/>
  <c r="P34" i="20" s="1"/>
  <c r="M33" i="20"/>
  <c r="P33" i="20" s="1"/>
  <c r="P32" i="20"/>
  <c r="M32" i="20"/>
  <c r="P31" i="20"/>
  <c r="M31" i="20"/>
  <c r="P30" i="20"/>
  <c r="M30" i="20"/>
  <c r="M29" i="20"/>
  <c r="P29" i="20" s="1"/>
  <c r="P25" i="20"/>
  <c r="N25" i="20"/>
  <c r="M25" i="20"/>
  <c r="L25" i="20"/>
  <c r="O25" i="20" s="1"/>
  <c r="N24" i="20"/>
  <c r="M24" i="20"/>
  <c r="P24" i="20" s="1"/>
  <c r="P23" i="20"/>
  <c r="N23" i="20"/>
  <c r="M23" i="20"/>
  <c r="O21" i="20"/>
  <c r="N21" i="20"/>
  <c r="N19" i="20" s="1"/>
  <c r="M21" i="20"/>
  <c r="P21" i="20" s="1"/>
  <c r="L21" i="20"/>
  <c r="M19" i="20"/>
  <c r="P19" i="20" s="1"/>
  <c r="P15" i="20"/>
  <c r="N15" i="20"/>
  <c r="M15" i="20"/>
  <c r="L15" i="20"/>
  <c r="O15" i="20" s="1"/>
  <c r="M14" i="20"/>
  <c r="P14" i="20" s="1"/>
  <c r="P11" i="20"/>
  <c r="M11" i="20"/>
  <c r="M9" i="20"/>
  <c r="P9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K665" i="19" s="1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O330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N291" i="19"/>
  <c r="M291" i="19"/>
  <c r="P291" i="19" s="1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N272" i="19"/>
  <c r="M272" i="19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P251" i="19"/>
  <c r="O251" i="19"/>
  <c r="N251" i="19"/>
  <c r="M251" i="19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P221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O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P119" i="19"/>
  <c r="N119" i="19"/>
  <c r="M119" i="19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P95" i="19"/>
  <c r="O95" i="19"/>
  <c r="N95" i="19"/>
  <c r="M95" i="19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L72" i="19"/>
  <c r="L71" i="19"/>
  <c r="N70" i="19"/>
  <c r="M70" i="19"/>
  <c r="M68" i="19" s="1"/>
  <c r="O69" i="19"/>
  <c r="P67" i="19"/>
  <c r="O67" i="19"/>
  <c r="N67" i="19"/>
  <c r="M67" i="19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O54" i="19"/>
  <c r="N54" i="19"/>
  <c r="M54" i="19"/>
  <c r="P54" i="19" s="1"/>
  <c r="L54" i="19"/>
  <c r="N49" i="19"/>
  <c r="L49" i="19"/>
  <c r="O49" i="19" s="1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M34" i="19"/>
  <c r="P34" i="19" s="1"/>
  <c r="P33" i="19"/>
  <c r="M33" i="19"/>
  <c r="M32" i="19"/>
  <c r="P32" i="19" s="1"/>
  <c r="M31" i="19"/>
  <c r="O25" i="19"/>
  <c r="N25" i="19"/>
  <c r="M25" i="19"/>
  <c r="P25" i="19" s="1"/>
  <c r="L25" i="19"/>
  <c r="P24" i="19"/>
  <c r="N24" i="19"/>
  <c r="M24" i="19"/>
  <c r="N23" i="19"/>
  <c r="M23" i="19"/>
  <c r="P23" i="19" s="1"/>
  <c r="P21" i="19"/>
  <c r="O21" i="19"/>
  <c r="N21" i="19"/>
  <c r="M21" i="19"/>
  <c r="L21" i="19"/>
  <c r="L19" i="19" s="1"/>
  <c r="N19" i="19"/>
  <c r="M19" i="19"/>
  <c r="P19" i="19" s="1"/>
  <c r="P15" i="19"/>
  <c r="N15" i="19"/>
  <c r="M15" i="19"/>
  <c r="L15" i="19"/>
  <c r="O15" i="19" s="1"/>
  <c r="M14" i="19"/>
  <c r="P14" i="19" s="1"/>
  <c r="P11" i="19"/>
  <c r="M11" i="19"/>
  <c r="M9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M290" i="18" s="1"/>
  <c r="O293" i="18"/>
  <c r="P291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N272" i="18"/>
  <c r="M272" i="18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O49" i="18" s="1"/>
  <c r="L47" i="18"/>
  <c r="L46" i="18"/>
  <c r="N45" i="18"/>
  <c r="M45" i="18"/>
  <c r="M43" i="18" s="1"/>
  <c r="M41" i="18" s="1"/>
  <c r="P42" i="18"/>
  <c r="N42" i="18"/>
  <c r="M42" i="18"/>
  <c r="L42" i="18"/>
  <c r="O42" i="18" s="1"/>
  <c r="P36" i="18"/>
  <c r="O36" i="18"/>
  <c r="P35" i="18"/>
  <c r="O35" i="18"/>
  <c r="P34" i="18"/>
  <c r="M34" i="18"/>
  <c r="P33" i="18"/>
  <c r="M33" i="18"/>
  <c r="M32" i="18"/>
  <c r="M30" i="18" s="1"/>
  <c r="P31" i="18"/>
  <c r="M31" i="18"/>
  <c r="P29" i="18"/>
  <c r="M29" i="18"/>
  <c r="P25" i="18"/>
  <c r="O25" i="18"/>
  <c r="N25" i="18"/>
  <c r="M25" i="18"/>
  <c r="L25" i="18"/>
  <c r="P24" i="18"/>
  <c r="N24" i="18"/>
  <c r="M24" i="18"/>
  <c r="N23" i="18"/>
  <c r="M23" i="18"/>
  <c r="P23" i="18" s="1"/>
  <c r="P21" i="18"/>
  <c r="O21" i="18"/>
  <c r="N21" i="18"/>
  <c r="M21" i="18"/>
  <c r="L21" i="18"/>
  <c r="L19" i="18" s="1"/>
  <c r="N19" i="18"/>
  <c r="M19" i="18"/>
  <c r="P19" i="18" s="1"/>
  <c r="P15" i="18"/>
  <c r="N15" i="18"/>
  <c r="M15" i="18"/>
  <c r="L15" i="18"/>
  <c r="O15" i="18" s="1"/>
  <c r="M14" i="18"/>
  <c r="P14" i="18" s="1"/>
  <c r="P11" i="18"/>
  <c r="M11" i="18"/>
  <c r="M9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N272" i="17"/>
  <c r="M272" i="17"/>
  <c r="L272" i="17"/>
  <c r="O272" i="17" s="1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M96" i="17" s="1"/>
  <c r="P96" i="17" s="1"/>
  <c r="O97" i="17"/>
  <c r="O95" i="17"/>
  <c r="N95" i="17"/>
  <c r="M95" i="17"/>
  <c r="P95" i="17" s="1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M26" i="17" s="1"/>
  <c r="M16" i="17" s="1"/>
  <c r="L72" i="17"/>
  <c r="L71" i="17"/>
  <c r="N70" i="17"/>
  <c r="M70" i="17"/>
  <c r="O69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P34" i="17"/>
  <c r="M34" i="17"/>
  <c r="M33" i="17"/>
  <c r="P33" i="17" s="1"/>
  <c r="M32" i="17"/>
  <c r="P32" i="17" s="1"/>
  <c r="P31" i="17"/>
  <c r="M31" i="17"/>
  <c r="P30" i="17"/>
  <c r="M30" i="17"/>
  <c r="M29" i="17"/>
  <c r="M28" i="17" s="1"/>
  <c r="P28" i="17" s="1"/>
  <c r="P25" i="17"/>
  <c r="O25" i="17"/>
  <c r="N25" i="17"/>
  <c r="M25" i="17"/>
  <c r="M15" i="17" s="1"/>
  <c r="P15" i="17" s="1"/>
  <c r="L25" i="17"/>
  <c r="L15" i="17" s="1"/>
  <c r="P24" i="17"/>
  <c r="N24" i="17"/>
  <c r="M24" i="17"/>
  <c r="P23" i="17"/>
  <c r="N23" i="17"/>
  <c r="M23" i="17"/>
  <c r="O21" i="17"/>
  <c r="N21" i="17"/>
  <c r="M21" i="17"/>
  <c r="M19" i="17" s="1"/>
  <c r="L21" i="17"/>
  <c r="N19" i="17"/>
  <c r="L19" i="17"/>
  <c r="O19" i="17" s="1"/>
  <c r="N15" i="17"/>
  <c r="P14" i="17"/>
  <c r="M14" i="17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4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M271" i="16" s="1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M220" i="16" s="1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M118" i="16" s="1"/>
  <c r="P118" i="16" s="1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O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P67" i="16"/>
  <c r="O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O54" i="16"/>
  <c r="N54" i="16"/>
  <c r="M54" i="16"/>
  <c r="L54" i="16"/>
  <c r="N49" i="16"/>
  <c r="L49" i="16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4" i="16" s="1"/>
  <c r="P33" i="16"/>
  <c r="M33" i="16"/>
  <c r="P32" i="16"/>
  <c r="M32" i="16"/>
  <c r="M31" i="16"/>
  <c r="M29" i="16" s="1"/>
  <c r="M28" i="16" s="1"/>
  <c r="P28" i="16" s="1"/>
  <c r="M30" i="16"/>
  <c r="P30" i="16" s="1"/>
  <c r="P29" i="16"/>
  <c r="O25" i="16"/>
  <c r="N25" i="16"/>
  <c r="M25" i="16"/>
  <c r="M19" i="16" s="1"/>
  <c r="L25" i="16"/>
  <c r="P24" i="16"/>
  <c r="N24" i="16"/>
  <c r="M24" i="16"/>
  <c r="P23" i="16"/>
  <c r="N23" i="16"/>
  <c r="M23" i="16"/>
  <c r="O21" i="16"/>
  <c r="N21" i="16"/>
  <c r="M21" i="16"/>
  <c r="L21" i="16"/>
  <c r="L19" i="16"/>
  <c r="O15" i="16"/>
  <c r="N15" i="16"/>
  <c r="L15" i="16"/>
  <c r="P14" i="16"/>
  <c r="M14" i="16"/>
  <c r="P13" i="16"/>
  <c r="M13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3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P312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P119" i="15" s="1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O54" i="15"/>
  <c r="N54" i="15"/>
  <c r="M54" i="15"/>
  <c r="P54" i="15" s="1"/>
  <c r="L54" i="15"/>
  <c r="N49" i="15"/>
  <c r="L49" i="15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M32" i="15"/>
  <c r="M30" i="15" s="1"/>
  <c r="P30" i="15" s="1"/>
  <c r="M31" i="15"/>
  <c r="P31" i="15" s="1"/>
  <c r="O25" i="15"/>
  <c r="N25" i="15"/>
  <c r="M25" i="15"/>
  <c r="P25" i="15" s="1"/>
  <c r="L25" i="15"/>
  <c r="P24" i="15"/>
  <c r="N24" i="15"/>
  <c r="M24" i="15"/>
  <c r="N23" i="15"/>
  <c r="M23" i="15"/>
  <c r="P23" i="15" s="1"/>
  <c r="O21" i="15"/>
  <c r="N21" i="15"/>
  <c r="N19" i="15" s="1"/>
  <c r="M21" i="15"/>
  <c r="P21" i="15" s="1"/>
  <c r="L21" i="15"/>
  <c r="M19" i="15"/>
  <c r="P19" i="15" s="1"/>
  <c r="L19" i="15"/>
  <c r="O19" i="15" s="1"/>
  <c r="N15" i="15"/>
  <c r="L15" i="15"/>
  <c r="O15" i="15" s="1"/>
  <c r="M14" i="15"/>
  <c r="P14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N272" i="14"/>
  <c r="M272" i="14"/>
  <c r="P272" i="14" s="1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P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L54" i="14"/>
  <c r="N49" i="14"/>
  <c r="L49" i="14"/>
  <c r="L47" i="14"/>
  <c r="L46" i="14"/>
  <c r="N45" i="14"/>
  <c r="M45" i="14"/>
  <c r="N42" i="14"/>
  <c r="M42" i="14"/>
  <c r="L42" i="14"/>
  <c r="P36" i="14"/>
  <c r="O36" i="14"/>
  <c r="P35" i="14"/>
  <c r="O35" i="14"/>
  <c r="M34" i="14"/>
  <c r="P33" i="14"/>
  <c r="M33" i="14"/>
  <c r="M32" i="14"/>
  <c r="P31" i="14"/>
  <c r="M31" i="14"/>
  <c r="M30" i="14"/>
  <c r="P30" i="14" s="1"/>
  <c r="P29" i="14"/>
  <c r="M29" i="14"/>
  <c r="N25" i="14"/>
  <c r="M25" i="14"/>
  <c r="L25" i="14"/>
  <c r="L15" i="14" s="1"/>
  <c r="O15" i="14" s="1"/>
  <c r="P24" i="14"/>
  <c r="N24" i="14"/>
  <c r="M24" i="14"/>
  <c r="N23" i="14"/>
  <c r="M23" i="14"/>
  <c r="N21" i="14"/>
  <c r="M21" i="14"/>
  <c r="L21" i="14"/>
  <c r="L19" i="14" s="1"/>
  <c r="N19" i="14"/>
  <c r="M19" i="14"/>
  <c r="N15" i="14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M26" i="13" s="1"/>
  <c r="M16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O311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P275" i="13" s="1"/>
  <c r="O274" i="13"/>
  <c r="N272" i="13"/>
  <c r="M272" i="13"/>
  <c r="P272" i="13" s="1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N67" i="13"/>
  <c r="M67" i="13"/>
  <c r="P67" i="13" s="1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P32" i="13"/>
  <c r="M32" i="13"/>
  <c r="M31" i="13"/>
  <c r="M30" i="13"/>
  <c r="P30" i="13" s="1"/>
  <c r="O25" i="13"/>
  <c r="N25" i="13"/>
  <c r="N15" i="13" s="1"/>
  <c r="M25" i="13"/>
  <c r="L25" i="13"/>
  <c r="N24" i="13"/>
  <c r="M24" i="13"/>
  <c r="P24" i="13" s="1"/>
  <c r="P23" i="13"/>
  <c r="N23" i="13"/>
  <c r="M23" i="13"/>
  <c r="N21" i="13"/>
  <c r="N19" i="13" s="1"/>
  <c r="M21" i="13"/>
  <c r="P21" i="13" s="1"/>
  <c r="L21" i="13"/>
  <c r="O21" i="13" s="1"/>
  <c r="M19" i="13"/>
  <c r="P19" i="13" s="1"/>
  <c r="L19" i="13"/>
  <c r="L15" i="13"/>
  <c r="O15" i="13" s="1"/>
  <c r="M13" i="13"/>
  <c r="P13" i="13" s="1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O141" i="12"/>
  <c r="N141" i="12"/>
  <c r="M141" i="12"/>
  <c r="P141" i="12" s="1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O95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O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0" i="12" s="1"/>
  <c r="P30" i="12" s="1"/>
  <c r="M31" i="12"/>
  <c r="M29" i="12" s="1"/>
  <c r="O25" i="12"/>
  <c r="N25" i="12"/>
  <c r="N15" i="12" s="1"/>
  <c r="M25" i="12"/>
  <c r="P25" i="12" s="1"/>
  <c r="L25" i="12"/>
  <c r="P24" i="12"/>
  <c r="N24" i="12"/>
  <c r="M24" i="12"/>
  <c r="P23" i="12"/>
  <c r="N23" i="12"/>
  <c r="M23" i="12"/>
  <c r="O21" i="12"/>
  <c r="N21" i="12"/>
  <c r="M21" i="12"/>
  <c r="P21" i="12" s="1"/>
  <c r="L21" i="12"/>
  <c r="P19" i="12"/>
  <c r="M19" i="12"/>
  <c r="L19" i="12"/>
  <c r="O19" i="12" s="1"/>
  <c r="P15" i="12"/>
  <c r="O15" i="12"/>
  <c r="M15" i="12"/>
  <c r="L15" i="12"/>
  <c r="P14" i="12"/>
  <c r="M14" i="12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O330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N67" i="11"/>
  <c r="M67" i="11"/>
  <c r="P67" i="11" s="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O49" i="11" s="1"/>
  <c r="L47" i="11"/>
  <c r="L46" i="11"/>
  <c r="N45" i="11"/>
  <c r="M45" i="11"/>
  <c r="M43" i="11" s="1"/>
  <c r="N42" i="11"/>
  <c r="M42" i="11"/>
  <c r="P42" i="11" s="1"/>
  <c r="L42" i="11"/>
  <c r="O42" i="11" s="1"/>
  <c r="P36" i="11"/>
  <c r="O36" i="11"/>
  <c r="P35" i="11"/>
  <c r="O35" i="11"/>
  <c r="P34" i="11"/>
  <c r="M34" i="11"/>
  <c r="M33" i="11"/>
  <c r="M13" i="11" s="1"/>
  <c r="P13" i="11" s="1"/>
  <c r="M32" i="11"/>
  <c r="P32" i="11" s="1"/>
  <c r="P31" i="11"/>
  <c r="M31" i="11"/>
  <c r="P30" i="11"/>
  <c r="M30" i="11"/>
  <c r="M29" i="11"/>
  <c r="P29" i="11" s="1"/>
  <c r="N25" i="11"/>
  <c r="M25" i="11"/>
  <c r="P25" i="11" s="1"/>
  <c r="L25" i="11"/>
  <c r="O25" i="11" s="1"/>
  <c r="N24" i="11"/>
  <c r="M24" i="11"/>
  <c r="P24" i="11" s="1"/>
  <c r="P23" i="11"/>
  <c r="N23" i="11"/>
  <c r="M23" i="11"/>
  <c r="P21" i="11"/>
  <c r="N21" i="11"/>
  <c r="M21" i="11"/>
  <c r="M19" i="11" s="1"/>
  <c r="L21" i="11"/>
  <c r="L19" i="11" s="1"/>
  <c r="N19" i="11"/>
  <c r="N15" i="11"/>
  <c r="M15" i="11"/>
  <c r="P15" i="11" s="1"/>
  <c r="M11" i="11"/>
  <c r="P11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O67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N54" i="10"/>
  <c r="M54" i="10"/>
  <c r="P54" i="10" s="1"/>
  <c r="L54" i="10"/>
  <c r="O54" i="10" s="1"/>
  <c r="N49" i="10"/>
  <c r="L49" i="10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P34" i="10"/>
  <c r="M34" i="10"/>
  <c r="M33" i="10"/>
  <c r="P33" i="10" s="1"/>
  <c r="M32" i="10"/>
  <c r="M30" i="10" s="1"/>
  <c r="P30" i="10" s="1"/>
  <c r="M31" i="10"/>
  <c r="P31" i="10" s="1"/>
  <c r="M29" i="10"/>
  <c r="P29" i="10" s="1"/>
  <c r="P25" i="10"/>
  <c r="N25" i="10"/>
  <c r="N15" i="10" s="1"/>
  <c r="M25" i="10"/>
  <c r="L25" i="10"/>
  <c r="O25" i="10" s="1"/>
  <c r="N24" i="10"/>
  <c r="M24" i="10"/>
  <c r="P24" i="10" s="1"/>
  <c r="N23" i="10"/>
  <c r="M23" i="10"/>
  <c r="P23" i="10" s="1"/>
  <c r="P21" i="10"/>
  <c r="N21" i="10"/>
  <c r="M21" i="10"/>
  <c r="L21" i="10"/>
  <c r="O21" i="10" s="1"/>
  <c r="N19" i="10"/>
  <c r="M19" i="10"/>
  <c r="P19" i="10" s="1"/>
  <c r="M15" i="10"/>
  <c r="P15" i="10" s="1"/>
  <c r="L15" i="10"/>
  <c r="O15" i="10" s="1"/>
  <c r="M11" i="10"/>
  <c r="M9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L124" i="9"/>
  <c r="L123" i="9"/>
  <c r="N122" i="9"/>
  <c r="M122" i="9"/>
  <c r="P122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N95" i="9"/>
  <c r="M95" i="9"/>
  <c r="P95" i="9" s="1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P32" i="9"/>
  <c r="M32" i="9"/>
  <c r="M31" i="9"/>
  <c r="M29" i="9" s="1"/>
  <c r="M30" i="9"/>
  <c r="P30" i="9" s="1"/>
  <c r="N25" i="9"/>
  <c r="M25" i="9"/>
  <c r="P25" i="9" s="1"/>
  <c r="L25" i="9"/>
  <c r="O25" i="9" s="1"/>
  <c r="N24" i="9"/>
  <c r="M24" i="9"/>
  <c r="P24" i="9" s="1"/>
  <c r="P23" i="9"/>
  <c r="N23" i="9"/>
  <c r="M23" i="9"/>
  <c r="N21" i="9"/>
  <c r="M21" i="9"/>
  <c r="P21" i="9" s="1"/>
  <c r="L21" i="9"/>
  <c r="O21" i="9" s="1"/>
  <c r="L19" i="9"/>
  <c r="O19" i="9" s="1"/>
  <c r="N15" i="9"/>
  <c r="M13" i="9"/>
  <c r="P13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M337" i="8" s="1"/>
  <c r="M26" i="8" s="1"/>
  <c r="L335" i="8"/>
  <c r="L334" i="8"/>
  <c r="N333" i="8"/>
  <c r="M333" i="8"/>
  <c r="O332" i="8"/>
  <c r="P330" i="8"/>
  <c r="N330" i="8"/>
  <c r="M330" i="8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M290" i="8" s="1"/>
  <c r="P290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O221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P119" i="8" s="1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M96" i="8" s="1"/>
  <c r="P96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M32" i="8"/>
  <c r="M30" i="8" s="1"/>
  <c r="P30" i="8" s="1"/>
  <c r="M31" i="8"/>
  <c r="P31" i="8" s="1"/>
  <c r="O25" i="8"/>
  <c r="N25" i="8"/>
  <c r="N15" i="8" s="1"/>
  <c r="M25" i="8"/>
  <c r="P25" i="8" s="1"/>
  <c r="L25" i="8"/>
  <c r="P24" i="8"/>
  <c r="N24" i="8"/>
  <c r="M24" i="8"/>
  <c r="N23" i="8"/>
  <c r="M23" i="8"/>
  <c r="P23" i="8" s="1"/>
  <c r="O21" i="8"/>
  <c r="N21" i="8"/>
  <c r="N19" i="8" s="1"/>
  <c r="M21" i="8"/>
  <c r="P21" i="8" s="1"/>
  <c r="L21" i="8"/>
  <c r="M19" i="8"/>
  <c r="P19" i="8" s="1"/>
  <c r="L19" i="8"/>
  <c r="O19" i="8" s="1"/>
  <c r="L15" i="8"/>
  <c r="O15" i="8" s="1"/>
  <c r="M14" i="8"/>
  <c r="P14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N582" i="7"/>
  <c r="L582" i="7"/>
  <c r="O582" i="7" s="1"/>
  <c r="N581" i="7"/>
  <c r="L581" i="7"/>
  <c r="O581" i="7" s="1"/>
  <c r="N580" i="7"/>
  <c r="L580" i="7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J495" i="7"/>
  <c r="I495" i="7"/>
  <c r="K495" i="7" s="1"/>
  <c r="J494" i="7"/>
  <c r="I494" i="7"/>
  <c r="K494" i="7" s="1"/>
  <c r="J493" i="7"/>
  <c r="I493" i="7"/>
  <c r="J492" i="7"/>
  <c r="I492" i="7"/>
  <c r="K492" i="7" s="1"/>
  <c r="J491" i="7"/>
  <c r="I491" i="7"/>
  <c r="K491" i="7" s="1"/>
  <c r="J490" i="7"/>
  <c r="I490" i="7"/>
  <c r="J489" i="7"/>
  <c r="I489" i="7"/>
  <c r="K489" i="7" s="1"/>
  <c r="J488" i="7"/>
  <c r="I488" i="7"/>
  <c r="K488" i="7" s="1"/>
  <c r="J487" i="7"/>
  <c r="I487" i="7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J480" i="7"/>
  <c r="I480" i="7"/>
  <c r="K480" i="7" s="1"/>
  <c r="J479" i="7"/>
  <c r="I479" i="7"/>
  <c r="K479" i="7" s="1"/>
  <c r="J478" i="7"/>
  <c r="I478" i="7"/>
  <c r="J477" i="7"/>
  <c r="I477" i="7"/>
  <c r="K477" i="7" s="1"/>
  <c r="J476" i="7"/>
  <c r="I476" i="7"/>
  <c r="K476" i="7" s="1"/>
  <c r="J475" i="7"/>
  <c r="I475" i="7"/>
  <c r="J474" i="7"/>
  <c r="I474" i="7"/>
  <c r="K474" i="7" s="1"/>
  <c r="J473" i="7"/>
  <c r="I473" i="7"/>
  <c r="K473" i="7" s="1"/>
  <c r="J472" i="7"/>
  <c r="I472" i="7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P272" i="7" s="1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O143" i="7"/>
  <c r="N141" i="7"/>
  <c r="M141" i="7"/>
  <c r="P141" i="7" s="1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P31" i="7"/>
  <c r="M31" i="7"/>
  <c r="M30" i="7"/>
  <c r="P30" i="7" s="1"/>
  <c r="M29" i="7"/>
  <c r="P29" i="7" s="1"/>
  <c r="N25" i="7"/>
  <c r="M25" i="7"/>
  <c r="P25" i="7" s="1"/>
  <c r="L25" i="7"/>
  <c r="O25" i="7" s="1"/>
  <c r="N24" i="7"/>
  <c r="M24" i="7"/>
  <c r="P24" i="7" s="1"/>
  <c r="N23" i="7"/>
  <c r="M23" i="7"/>
  <c r="P23" i="7" s="1"/>
  <c r="N21" i="7"/>
  <c r="M21" i="7"/>
  <c r="P21" i="7" s="1"/>
  <c r="L21" i="7"/>
  <c r="O21" i="7" s="1"/>
  <c r="N19" i="7"/>
  <c r="N15" i="7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N553" i="6"/>
  <c r="L553" i="6"/>
  <c r="O553" i="6" s="1"/>
  <c r="N552" i="6"/>
  <c r="L552" i="6"/>
  <c r="O552" i="6" s="1"/>
  <c r="N551" i="6"/>
  <c r="L551" i="6"/>
  <c r="O551" i="6" s="1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J491" i="6"/>
  <c r="I491" i="6"/>
  <c r="K491" i="6" s="1"/>
  <c r="J490" i="6"/>
  <c r="I490" i="6"/>
  <c r="K490" i="6" s="1"/>
  <c r="J489" i="6"/>
  <c r="I489" i="6"/>
  <c r="J488" i="6"/>
  <c r="I488" i="6"/>
  <c r="K488" i="6" s="1"/>
  <c r="J487" i="6"/>
  <c r="I487" i="6"/>
  <c r="K487" i="6" s="1"/>
  <c r="J486" i="6"/>
  <c r="I486" i="6"/>
  <c r="J485" i="6"/>
  <c r="I485" i="6"/>
  <c r="K485" i="6" s="1"/>
  <c r="J484" i="6"/>
  <c r="I484" i="6"/>
  <c r="K484" i="6" s="1"/>
  <c r="J483" i="6"/>
  <c r="I483" i="6"/>
  <c r="J482" i="6"/>
  <c r="I482" i="6"/>
  <c r="J481" i="6"/>
  <c r="I481" i="6"/>
  <c r="J480" i="6"/>
  <c r="I480" i="6"/>
  <c r="J479" i="6"/>
  <c r="I479" i="6"/>
  <c r="K479" i="6" s="1"/>
  <c r="J478" i="6"/>
  <c r="I478" i="6"/>
  <c r="K478" i="6" s="1"/>
  <c r="J477" i="6"/>
  <c r="I477" i="6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J470" i="6"/>
  <c r="I470" i="6"/>
  <c r="K470" i="6" s="1"/>
  <c r="J469" i="6"/>
  <c r="I469" i="6"/>
  <c r="K469" i="6" s="1"/>
  <c r="J468" i="6"/>
  <c r="I468" i="6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M96" i="6" s="1"/>
  <c r="P96" i="6" s="1"/>
  <c r="O97" i="6"/>
  <c r="O95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O54" i="6"/>
  <c r="N54" i="6"/>
  <c r="M54" i="6"/>
  <c r="P54" i="6" s="1"/>
  <c r="L54" i="6"/>
  <c r="N49" i="6"/>
  <c r="L49" i="6"/>
  <c r="O49" i="6" s="1"/>
  <c r="L47" i="6"/>
  <c r="L46" i="6"/>
  <c r="N45" i="6"/>
  <c r="M45" i="6"/>
  <c r="P42" i="6"/>
  <c r="N42" i="6"/>
  <c r="M42" i="6"/>
  <c r="L42" i="6"/>
  <c r="O42" i="6" s="1"/>
  <c r="P36" i="6"/>
  <c r="O36" i="6"/>
  <c r="P35" i="6"/>
  <c r="O35" i="6"/>
  <c r="P34" i="6"/>
  <c r="M34" i="6"/>
  <c r="P33" i="6"/>
  <c r="M33" i="6"/>
  <c r="P32" i="6"/>
  <c r="M32" i="6"/>
  <c r="M30" i="6" s="1"/>
  <c r="P30" i="6" s="1"/>
  <c r="M31" i="6"/>
  <c r="O25" i="6"/>
  <c r="N25" i="6"/>
  <c r="N15" i="6" s="1"/>
  <c r="M25" i="6"/>
  <c r="P25" i="6" s="1"/>
  <c r="L25" i="6"/>
  <c r="P24" i="6"/>
  <c r="N24" i="6"/>
  <c r="M24" i="6"/>
  <c r="N23" i="6"/>
  <c r="M23" i="6"/>
  <c r="P23" i="6" s="1"/>
  <c r="O21" i="6"/>
  <c r="N21" i="6"/>
  <c r="M21" i="6"/>
  <c r="P21" i="6" s="1"/>
  <c r="L21" i="6"/>
  <c r="M19" i="6"/>
  <c r="P19" i="6" s="1"/>
  <c r="L19" i="6"/>
  <c r="P15" i="6"/>
  <c r="O15" i="6"/>
  <c r="M15" i="6"/>
  <c r="L15" i="6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L311" i="5"/>
  <c r="O311" i="5" s="1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N291" i="5"/>
  <c r="M291" i="5"/>
  <c r="P291" i="5" s="1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L256" i="5"/>
  <c r="L255" i="5"/>
  <c r="N254" i="5"/>
  <c r="M254" i="5"/>
  <c r="P254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O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M68" i="5" s="1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P54" i="5"/>
  <c r="O54" i="5"/>
  <c r="N54" i="5"/>
  <c r="M54" i="5"/>
  <c r="L54" i="5"/>
  <c r="N49" i="5"/>
  <c r="L49" i="5"/>
  <c r="M49" i="5" s="1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P34" i="5"/>
  <c r="M34" i="5"/>
  <c r="M33" i="5"/>
  <c r="P33" i="5" s="1"/>
  <c r="P32" i="5"/>
  <c r="M32" i="5"/>
  <c r="P31" i="5"/>
  <c r="M31" i="5"/>
  <c r="M30" i="5"/>
  <c r="P30" i="5" s="1"/>
  <c r="M29" i="5"/>
  <c r="P29" i="5" s="1"/>
  <c r="P25" i="5"/>
  <c r="N25" i="5"/>
  <c r="M25" i="5"/>
  <c r="L25" i="5"/>
  <c r="O25" i="5" s="1"/>
  <c r="N24" i="5"/>
  <c r="M24" i="5"/>
  <c r="P24" i="5" s="1"/>
  <c r="P23" i="5"/>
  <c r="N23" i="5"/>
  <c r="M23" i="5"/>
  <c r="N21" i="5"/>
  <c r="M21" i="5"/>
  <c r="L21" i="5"/>
  <c r="L19" i="5" s="1"/>
  <c r="O19" i="5"/>
  <c r="N19" i="5"/>
  <c r="N15" i="5"/>
  <c r="M15" i="5"/>
  <c r="P15" i="5" s="1"/>
  <c r="P13" i="5"/>
  <c r="M13" i="5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O119" i="4" s="1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O54" i="4"/>
  <c r="N54" i="4"/>
  <c r="M54" i="4"/>
  <c r="L54" i="4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P32" i="4"/>
  <c r="M32" i="4"/>
  <c r="M31" i="4"/>
  <c r="M30" i="4"/>
  <c r="P30" i="4" s="1"/>
  <c r="N25" i="4"/>
  <c r="N15" i="4" s="1"/>
  <c r="M25" i="4"/>
  <c r="P25" i="4" s="1"/>
  <c r="L25" i="4"/>
  <c r="O25" i="4" s="1"/>
  <c r="P24" i="4"/>
  <c r="N24" i="4"/>
  <c r="M24" i="4"/>
  <c r="P23" i="4"/>
  <c r="N23" i="4"/>
  <c r="M23" i="4"/>
  <c r="O21" i="4"/>
  <c r="N21" i="4"/>
  <c r="N19" i="4" s="1"/>
  <c r="M21" i="4"/>
  <c r="P21" i="4" s="1"/>
  <c r="L21" i="4"/>
  <c r="L19" i="4"/>
  <c r="P14" i="4"/>
  <c r="M14" i="4"/>
  <c r="M13" i="4"/>
  <c r="P13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O352" i="3" s="1"/>
  <c r="N351" i="3"/>
  <c r="L351" i="3"/>
  <c r="O351" i="3" s="1"/>
  <c r="J350" i="3"/>
  <c r="I350" i="3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P312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O97" i="3"/>
  <c r="O95" i="3"/>
  <c r="N95" i="3"/>
  <c r="M95" i="3"/>
  <c r="P95" i="3" s="1"/>
  <c r="L95" i="3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M41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M30" i="3" s="1"/>
  <c r="P31" i="3"/>
  <c r="M31" i="3"/>
  <c r="P29" i="3"/>
  <c r="M29" i="3"/>
  <c r="O25" i="3"/>
  <c r="N25" i="3"/>
  <c r="M25" i="3"/>
  <c r="P25" i="3" s="1"/>
  <c r="L25" i="3"/>
  <c r="P24" i="3"/>
  <c r="N24" i="3"/>
  <c r="M24" i="3"/>
  <c r="N23" i="3"/>
  <c r="M23" i="3"/>
  <c r="P23" i="3" s="1"/>
  <c r="O21" i="3"/>
  <c r="N21" i="3"/>
  <c r="M21" i="3"/>
  <c r="P21" i="3" s="1"/>
  <c r="L21" i="3"/>
  <c r="L19" i="3" s="1"/>
  <c r="N19" i="3"/>
  <c r="M19" i="3"/>
  <c r="P19" i="3" s="1"/>
  <c r="N15" i="3"/>
  <c r="L15" i="3"/>
  <c r="O15" i="3" s="1"/>
  <c r="M14" i="3"/>
  <c r="P14" i="3" s="1"/>
  <c r="J677" i="2"/>
  <c r="J676" i="2"/>
  <c r="J675" i="2"/>
  <c r="J674" i="2"/>
  <c r="J673" i="2"/>
  <c r="J672" i="2"/>
  <c r="N671" i="2"/>
  <c r="L671" i="2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K593" i="2" s="1"/>
  <c r="J592" i="2"/>
  <c r="I592" i="2"/>
  <c r="J591" i="2"/>
  <c r="I591" i="2"/>
  <c r="K591" i="2" s="1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J372" i="2"/>
  <c r="I372" i="2"/>
  <c r="J371" i="2"/>
  <c r="I371" i="2"/>
  <c r="K371" i="2" s="1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N291" i="2"/>
  <c r="M291" i="2"/>
  <c r="P291" i="2" s="1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M271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M118" i="2" s="1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O95" i="2"/>
  <c r="N95" i="2"/>
  <c r="M95" i="2"/>
  <c r="P95" i="2" s="1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O54" i="2"/>
  <c r="N54" i="2"/>
  <c r="M54" i="2"/>
  <c r="P54" i="2" s="1"/>
  <c r="L54" i="2"/>
  <c r="N49" i="2"/>
  <c r="L49" i="2"/>
  <c r="M49" i="2" s="1"/>
  <c r="L47" i="2"/>
  <c r="L46" i="2"/>
  <c r="N45" i="2"/>
  <c r="M45" i="2"/>
  <c r="N42" i="2"/>
  <c r="M42" i="2"/>
  <c r="P42" i="2" s="1"/>
  <c r="L42" i="2"/>
  <c r="O42" i="2" s="1"/>
  <c r="P36" i="2"/>
  <c r="O36" i="2"/>
  <c r="P35" i="2"/>
  <c r="O35" i="2"/>
  <c r="P34" i="2"/>
  <c r="M34" i="2"/>
  <c r="M33" i="2"/>
  <c r="P33" i="2" s="1"/>
  <c r="M32" i="2"/>
  <c r="M30" i="2" s="1"/>
  <c r="P31" i="2"/>
  <c r="M31" i="2"/>
  <c r="P29" i="2"/>
  <c r="M29" i="2"/>
  <c r="P25" i="2"/>
  <c r="O25" i="2"/>
  <c r="N25" i="2"/>
  <c r="M25" i="2"/>
  <c r="L25" i="2"/>
  <c r="N24" i="2"/>
  <c r="M24" i="2"/>
  <c r="P24" i="2" s="1"/>
  <c r="N23" i="2"/>
  <c r="M23" i="2"/>
  <c r="P23" i="2" s="1"/>
  <c r="P21" i="2"/>
  <c r="N21" i="2"/>
  <c r="M21" i="2"/>
  <c r="L21" i="2"/>
  <c r="L19" i="2" s="1"/>
  <c r="N19" i="2"/>
  <c r="M19" i="2"/>
  <c r="P19" i="2" s="1"/>
  <c r="N15" i="2"/>
  <c r="M15" i="2"/>
  <c r="P15" i="2" s="1"/>
  <c r="L15" i="2"/>
  <c r="O15" i="2" s="1"/>
  <c r="P11" i="2"/>
  <c r="M11" i="2"/>
  <c r="M9" i="2" s="1"/>
  <c r="O639" i="1"/>
  <c r="O637" i="1"/>
  <c r="I548" i="1"/>
  <c r="K548" i="1" s="1"/>
  <c r="I365" i="1"/>
  <c r="K365" i="1" s="1"/>
  <c r="L336" i="1"/>
  <c r="O332" i="1"/>
  <c r="N332" i="1"/>
  <c r="M332" i="1"/>
  <c r="L332" i="1"/>
  <c r="P330" i="1"/>
  <c r="O330" i="1"/>
  <c r="N330" i="1"/>
  <c r="M330" i="1"/>
  <c r="L330" i="1"/>
  <c r="L317" i="1"/>
  <c r="N313" i="1"/>
  <c r="M313" i="1"/>
  <c r="L313" i="1"/>
  <c r="O313" i="1" s="1"/>
  <c r="O311" i="1"/>
  <c r="N311" i="1"/>
  <c r="M311" i="1"/>
  <c r="P311" i="1" s="1"/>
  <c r="L311" i="1"/>
  <c r="J307" i="1"/>
  <c r="L297" i="1"/>
  <c r="O293" i="1"/>
  <c r="N293" i="1"/>
  <c r="M293" i="1"/>
  <c r="L293" i="1"/>
  <c r="P291" i="1"/>
  <c r="N291" i="1"/>
  <c r="M291" i="1"/>
  <c r="L291" i="1"/>
  <c r="O291" i="1" s="1"/>
  <c r="L278" i="1"/>
  <c r="N274" i="1"/>
  <c r="M274" i="1"/>
  <c r="L274" i="1"/>
  <c r="O274" i="1" s="1"/>
  <c r="P272" i="1"/>
  <c r="O272" i="1"/>
  <c r="N272" i="1"/>
  <c r="M272" i="1"/>
  <c r="L272" i="1"/>
  <c r="L257" i="1"/>
  <c r="N253" i="1"/>
  <c r="M253" i="1"/>
  <c r="L253" i="1"/>
  <c r="O253" i="1" s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O221" i="1"/>
  <c r="N221" i="1"/>
  <c r="M221" i="1"/>
  <c r="L221" i="1"/>
  <c r="J214" i="1"/>
  <c r="I214" i="1"/>
  <c r="J198" i="1"/>
  <c r="L147" i="1"/>
  <c r="O143" i="1"/>
  <c r="N143" i="1"/>
  <c r="M143" i="1"/>
  <c r="L143" i="1"/>
  <c r="P141" i="1"/>
  <c r="N141" i="1"/>
  <c r="M141" i="1"/>
  <c r="L141" i="1"/>
  <c r="O141" i="1" s="1"/>
  <c r="L125" i="1"/>
  <c r="O121" i="1"/>
  <c r="N121" i="1"/>
  <c r="M121" i="1"/>
  <c r="L121" i="1"/>
  <c r="O119" i="1"/>
  <c r="N119" i="1"/>
  <c r="M119" i="1"/>
  <c r="P119" i="1" s="1"/>
  <c r="L119" i="1"/>
  <c r="L101" i="1"/>
  <c r="O97" i="1"/>
  <c r="N97" i="1"/>
  <c r="M97" i="1"/>
  <c r="L97" i="1"/>
  <c r="P95" i="1"/>
  <c r="O95" i="1"/>
  <c r="N95" i="1"/>
  <c r="M95" i="1"/>
  <c r="L95" i="1"/>
  <c r="L73" i="1"/>
  <c r="O69" i="1"/>
  <c r="N69" i="1"/>
  <c r="M69" i="1"/>
  <c r="L69" i="1"/>
  <c r="P67" i="1"/>
  <c r="O67" i="1"/>
  <c r="N67" i="1"/>
  <c r="M67" i="1"/>
  <c r="L67" i="1"/>
  <c r="L60" i="1"/>
  <c r="L56" i="1"/>
  <c r="P54" i="1"/>
  <c r="N54" i="1"/>
  <c r="M54" i="1"/>
  <c r="L54" i="1"/>
  <c r="O54" i="1" s="1"/>
  <c r="L48" i="1"/>
  <c r="L44" i="1"/>
  <c r="L42" i="1" s="1"/>
  <c r="N42" i="1"/>
  <c r="M42" i="1"/>
  <c r="P42" i="1" s="1"/>
  <c r="P36" i="1"/>
  <c r="O36" i="1"/>
  <c r="P35" i="1"/>
  <c r="O35" i="1"/>
  <c r="P34" i="1"/>
  <c r="M34" i="1"/>
  <c r="M33" i="1"/>
  <c r="P33" i="1" s="1"/>
  <c r="M32" i="1"/>
  <c r="P32" i="1" s="1"/>
  <c r="P31" i="1"/>
  <c r="M31" i="1"/>
  <c r="P30" i="1"/>
  <c r="M30" i="1"/>
  <c r="M29" i="1"/>
  <c r="P29" i="1" s="1"/>
  <c r="P25" i="1"/>
  <c r="N25" i="1"/>
  <c r="M25" i="1"/>
  <c r="L25" i="1"/>
  <c r="O25" i="1" s="1"/>
  <c r="N24" i="1"/>
  <c r="M24" i="1"/>
  <c r="P24" i="1" s="1"/>
  <c r="N23" i="1"/>
  <c r="M23" i="1"/>
  <c r="P23" i="1" s="1"/>
  <c r="P21" i="1"/>
  <c r="N21" i="1"/>
  <c r="M21" i="1"/>
  <c r="M19" i="1" s="1"/>
  <c r="L21" i="1"/>
  <c r="L19" i="1" s="1"/>
  <c r="N19" i="1"/>
  <c r="N15" i="1"/>
  <c r="M15" i="1"/>
  <c r="P15" i="1" s="1"/>
  <c r="M11" i="1"/>
  <c r="M9" i="1" s="1"/>
  <c r="K481" i="17" l="1"/>
  <c r="K499" i="17"/>
  <c r="K428" i="18"/>
  <c r="O437" i="18"/>
  <c r="K465" i="18"/>
  <c r="K474" i="18"/>
  <c r="M96" i="16"/>
  <c r="K109" i="16"/>
  <c r="O385" i="16"/>
  <c r="O406" i="16"/>
  <c r="K417" i="16"/>
  <c r="J651" i="18"/>
  <c r="K93" i="16"/>
  <c r="K424" i="13"/>
  <c r="O404" i="14"/>
  <c r="O439" i="14"/>
  <c r="K450" i="14"/>
  <c r="K497" i="14"/>
  <c r="O568" i="17"/>
  <c r="K573" i="17"/>
  <c r="K402" i="17"/>
  <c r="K422" i="17"/>
  <c r="K421" i="9"/>
  <c r="K416" i="10"/>
  <c r="K422" i="10"/>
  <c r="K425" i="10"/>
  <c r="O349" i="22"/>
  <c r="K473" i="4"/>
  <c r="K497" i="4"/>
  <c r="O535" i="4"/>
  <c r="K328" i="5"/>
  <c r="K381" i="5"/>
  <c r="K396" i="5"/>
  <c r="O457" i="5"/>
  <c r="K465" i="5"/>
  <c r="K573" i="15"/>
  <c r="M68" i="16"/>
  <c r="L98" i="17"/>
  <c r="M292" i="12"/>
  <c r="P292" i="12" s="1"/>
  <c r="K370" i="19"/>
  <c r="K597" i="16"/>
  <c r="K423" i="13"/>
  <c r="K432" i="13"/>
  <c r="O406" i="14"/>
  <c r="K417" i="14"/>
  <c r="K420" i="14"/>
  <c r="K426" i="14"/>
  <c r="K429" i="14"/>
  <c r="K432" i="14"/>
  <c r="O455" i="14"/>
  <c r="K499" i="14"/>
  <c r="K481" i="6"/>
  <c r="K398" i="19"/>
  <c r="O404" i="19"/>
  <c r="K424" i="19"/>
  <c r="K430" i="19"/>
  <c r="O439" i="19"/>
  <c r="O459" i="19"/>
  <c r="O564" i="19"/>
  <c r="O584" i="19"/>
  <c r="K616" i="16"/>
  <c r="K87" i="13"/>
  <c r="O401" i="22"/>
  <c r="O533" i="8"/>
  <c r="O568" i="8"/>
  <c r="K628" i="8"/>
  <c r="K634" i="8"/>
  <c r="K589" i="19"/>
  <c r="K633" i="19"/>
  <c r="K650" i="19"/>
  <c r="O671" i="8"/>
  <c r="K416" i="9"/>
  <c r="K422" i="9"/>
  <c r="O437" i="9"/>
  <c r="K564" i="10"/>
  <c r="K499" i="13"/>
  <c r="O671" i="14"/>
  <c r="K612" i="11"/>
  <c r="L275" i="2"/>
  <c r="O275" i="2" s="1"/>
  <c r="N55" i="7"/>
  <c r="K435" i="17"/>
  <c r="K265" i="17"/>
  <c r="K663" i="8"/>
  <c r="K189" i="15"/>
  <c r="L314" i="15"/>
  <c r="O314" i="15" s="1"/>
  <c r="K328" i="15"/>
  <c r="J88" i="1"/>
  <c r="J132" i="1"/>
  <c r="J454" i="1"/>
  <c r="K343" i="16"/>
  <c r="J301" i="1"/>
  <c r="J263" i="1"/>
  <c r="M98" i="1"/>
  <c r="J104" i="1"/>
  <c r="I112" i="1"/>
  <c r="J235" i="1"/>
  <c r="L254" i="13"/>
  <c r="O254" i="13" s="1"/>
  <c r="L294" i="13"/>
  <c r="O294" i="13" s="1"/>
  <c r="P333" i="15"/>
  <c r="K185" i="3"/>
  <c r="L122" i="2"/>
  <c r="K465" i="4"/>
  <c r="K474" i="4"/>
  <c r="O404" i="6"/>
  <c r="K424" i="6"/>
  <c r="O439" i="6"/>
  <c r="O459" i="6"/>
  <c r="K482" i="6"/>
  <c r="K497" i="6"/>
  <c r="N96" i="14"/>
  <c r="N568" i="1"/>
  <c r="J79" i="1"/>
  <c r="J82" i="1"/>
  <c r="J281" i="1"/>
  <c r="J86" i="1"/>
  <c r="J90" i="1"/>
  <c r="J267" i="1"/>
  <c r="J283" i="1"/>
  <c r="L347" i="1"/>
  <c r="J377" i="1"/>
  <c r="L47" i="1"/>
  <c r="N61" i="1"/>
  <c r="L71" i="1"/>
  <c r="N102" i="1"/>
  <c r="J108" i="1"/>
  <c r="I138" i="1"/>
  <c r="N148" i="1"/>
  <c r="J202" i="1"/>
  <c r="N224" i="1"/>
  <c r="J229" i="1"/>
  <c r="I267" i="1"/>
  <c r="N275" i="1"/>
  <c r="I340" i="1"/>
  <c r="J370" i="1"/>
  <c r="N403" i="1"/>
  <c r="J499" i="1"/>
  <c r="J502" i="1"/>
  <c r="N120" i="4"/>
  <c r="N118" i="4" s="1"/>
  <c r="N142" i="4"/>
  <c r="N140" i="4" s="1"/>
  <c r="M254" i="1"/>
  <c r="N349" i="1"/>
  <c r="I371" i="1"/>
  <c r="K371" i="1" s="1"/>
  <c r="L564" i="1"/>
  <c r="I149" i="1"/>
  <c r="J172" i="1"/>
  <c r="J185" i="1"/>
  <c r="I229" i="1"/>
  <c r="I235" i="1"/>
  <c r="O537" i="20"/>
  <c r="L256" i="1"/>
  <c r="L49" i="1"/>
  <c r="K396" i="3"/>
  <c r="K219" i="6"/>
  <c r="K229" i="6"/>
  <c r="K235" i="6"/>
  <c r="K533" i="7"/>
  <c r="O535" i="7"/>
  <c r="K380" i="11"/>
  <c r="O385" i="11"/>
  <c r="K429" i="11"/>
  <c r="K499" i="11"/>
  <c r="O537" i="11"/>
  <c r="K419" i="12"/>
  <c r="K425" i="12"/>
  <c r="O437" i="12"/>
  <c r="I304" i="1"/>
  <c r="L275" i="14"/>
  <c r="N45" i="1"/>
  <c r="J107" i="1"/>
  <c r="J130" i="1"/>
  <c r="J134" i="1"/>
  <c r="L146" i="1"/>
  <c r="J160" i="1"/>
  <c r="J169" i="1"/>
  <c r="J174" i="1"/>
  <c r="J183" i="1"/>
  <c r="J187" i="1"/>
  <c r="J196" i="1"/>
  <c r="J209" i="1"/>
  <c r="J261" i="1"/>
  <c r="L295" i="1"/>
  <c r="L316" i="1"/>
  <c r="J323" i="1"/>
  <c r="J328" i="1"/>
  <c r="L354" i="1"/>
  <c r="J381" i="1"/>
  <c r="N389" i="1"/>
  <c r="J396" i="1"/>
  <c r="J400" i="1"/>
  <c r="N405" i="1"/>
  <c r="J428" i="1"/>
  <c r="N457" i="1"/>
  <c r="J465" i="1"/>
  <c r="J480" i="1"/>
  <c r="J547" i="1"/>
  <c r="J608" i="1"/>
  <c r="N55" i="3"/>
  <c r="N53" i="3" s="1"/>
  <c r="K138" i="5"/>
  <c r="N312" i="9"/>
  <c r="N310" i="9" s="1"/>
  <c r="I92" i="1"/>
  <c r="J77" i="1"/>
  <c r="J87" i="1"/>
  <c r="I111" i="1"/>
  <c r="J131" i="1"/>
  <c r="J170" i="1"/>
  <c r="J197" i="1"/>
  <c r="J215" i="1"/>
  <c r="J244" i="1"/>
  <c r="J262" i="1"/>
  <c r="N279" i="1"/>
  <c r="L296" i="1"/>
  <c r="J308" i="1"/>
  <c r="N333" i="1"/>
  <c r="J339" i="1"/>
  <c r="J342" i="1"/>
  <c r="N354" i="1"/>
  <c r="J361" i="1"/>
  <c r="J366" i="1"/>
  <c r="I376" i="1"/>
  <c r="I380" i="1"/>
  <c r="L385" i="1"/>
  <c r="J391" i="1"/>
  <c r="I397" i="1"/>
  <c r="I401" i="1"/>
  <c r="L403" i="1"/>
  <c r="O403" i="1" s="1"/>
  <c r="L406" i="1"/>
  <c r="J412" i="1"/>
  <c r="I417" i="1"/>
  <c r="I432" i="1"/>
  <c r="L435" i="1"/>
  <c r="I466" i="1"/>
  <c r="I499" i="1"/>
  <c r="K499" i="1" s="1"/>
  <c r="N587" i="1"/>
  <c r="L599" i="1"/>
  <c r="J609" i="1"/>
  <c r="I616" i="1"/>
  <c r="J656" i="1"/>
  <c r="J665" i="1"/>
  <c r="J668" i="1"/>
  <c r="J676" i="1"/>
  <c r="M45" i="1"/>
  <c r="J65" i="1"/>
  <c r="J81" i="1"/>
  <c r="J92" i="1"/>
  <c r="J114" i="1"/>
  <c r="J135" i="1"/>
  <c r="J175" i="1"/>
  <c r="J219" i="1"/>
  <c r="N228" i="1"/>
  <c r="I266" i="1"/>
  <c r="I324" i="1"/>
  <c r="I86" i="1"/>
  <c r="I185" i="1"/>
  <c r="I215" i="1"/>
  <c r="L384" i="1"/>
  <c r="O384" i="1" s="1"/>
  <c r="I85" i="1"/>
  <c r="J84" i="1"/>
  <c r="L102" i="1"/>
  <c r="O102" i="1" s="1"/>
  <c r="L124" i="1"/>
  <c r="J161" i="1"/>
  <c r="J188" i="1"/>
  <c r="J210" i="1"/>
  <c r="J234" i="1"/>
  <c r="I270" i="1"/>
  <c r="J285" i="1"/>
  <c r="M57" i="1"/>
  <c r="M55" i="1" s="1"/>
  <c r="M53" i="1" s="1"/>
  <c r="K368" i="2"/>
  <c r="O380" i="2"/>
  <c r="O383" i="2"/>
  <c r="O401" i="2"/>
  <c r="K418" i="2"/>
  <c r="K533" i="8"/>
  <c r="K630" i="8"/>
  <c r="L45" i="9"/>
  <c r="O45" i="9" s="1"/>
  <c r="K164" i="9"/>
  <c r="K173" i="9"/>
  <c r="K200" i="9"/>
  <c r="N292" i="4"/>
  <c r="N290" i="4" s="1"/>
  <c r="O597" i="12"/>
  <c r="K614" i="12"/>
  <c r="K341" i="6"/>
  <c r="K340" i="18"/>
  <c r="N252" i="20"/>
  <c r="N120" i="5"/>
  <c r="N118" i="5" s="1"/>
  <c r="L70" i="15"/>
  <c r="O70" i="15" s="1"/>
  <c r="O661" i="17"/>
  <c r="O671" i="17"/>
  <c r="N96" i="19"/>
  <c r="N94" i="19" s="1"/>
  <c r="L333" i="3"/>
  <c r="O333" i="3" s="1"/>
  <c r="K420" i="3"/>
  <c r="K432" i="3"/>
  <c r="J671" i="4"/>
  <c r="K671" i="4" s="1"/>
  <c r="K201" i="5"/>
  <c r="K270" i="6"/>
  <c r="K235" i="15"/>
  <c r="K267" i="15"/>
  <c r="K482" i="15"/>
  <c r="K173" i="18"/>
  <c r="K200" i="18"/>
  <c r="K204" i="18"/>
  <c r="K213" i="18"/>
  <c r="L275" i="18"/>
  <c r="L273" i="18" s="1"/>
  <c r="L271" i="18" s="1"/>
  <c r="K289" i="18"/>
  <c r="K423" i="18"/>
  <c r="K432" i="18"/>
  <c r="K466" i="18"/>
  <c r="K481" i="18"/>
  <c r="K381" i="19"/>
  <c r="K422" i="19"/>
  <c r="K428" i="19"/>
  <c r="K435" i="19"/>
  <c r="O457" i="19"/>
  <c r="K465" i="19"/>
  <c r="I65" i="1"/>
  <c r="K65" i="1" s="1"/>
  <c r="J83" i="1"/>
  <c r="J350" i="1"/>
  <c r="I381" i="1"/>
  <c r="I431" i="1"/>
  <c r="L457" i="1"/>
  <c r="O650" i="3"/>
  <c r="K665" i="20"/>
  <c r="J115" i="1"/>
  <c r="J653" i="1"/>
  <c r="K633" i="12"/>
  <c r="K341" i="14"/>
  <c r="O74" i="18"/>
  <c r="I469" i="1"/>
  <c r="K469" i="1" s="1"/>
  <c r="K289" i="2"/>
  <c r="O347" i="2"/>
  <c r="J286" i="1"/>
  <c r="L334" i="1"/>
  <c r="I343" i="1"/>
  <c r="J362" i="1"/>
  <c r="J367" i="1"/>
  <c r="J376" i="1"/>
  <c r="J401" i="1"/>
  <c r="K401" i="1" s="1"/>
  <c r="J475" i="1"/>
  <c r="J564" i="1"/>
  <c r="J622" i="1"/>
  <c r="J266" i="1"/>
  <c r="J270" i="1"/>
  <c r="J264" i="1"/>
  <c r="N331" i="9"/>
  <c r="N329" i="9" s="1"/>
  <c r="N252" i="11"/>
  <c r="N250" i="11" s="1"/>
  <c r="N298" i="1"/>
  <c r="L335" i="1"/>
  <c r="J340" i="1"/>
  <c r="J343" i="1"/>
  <c r="J231" i="1"/>
  <c r="J236" i="1"/>
  <c r="J518" i="1"/>
  <c r="N600" i="1"/>
  <c r="J650" i="1"/>
  <c r="J157" i="1"/>
  <c r="J162" i="1"/>
  <c r="I189" i="1"/>
  <c r="I199" i="1"/>
  <c r="P254" i="16"/>
  <c r="N49" i="1"/>
  <c r="I80" i="1"/>
  <c r="J89" i="1"/>
  <c r="J109" i="1"/>
  <c r="J112" i="1"/>
  <c r="K112" i="1" s="1"/>
  <c r="J117" i="1"/>
  <c r="J158" i="1"/>
  <c r="I164" i="1"/>
  <c r="J194" i="1"/>
  <c r="I200" i="1"/>
  <c r="J217" i="1"/>
  <c r="L226" i="1"/>
  <c r="J232" i="1"/>
  <c r="J237" i="1"/>
  <c r="J243" i="1"/>
  <c r="J249" i="1"/>
  <c r="J260" i="1"/>
  <c r="I265" i="1"/>
  <c r="L277" i="1"/>
  <c r="J284" i="1"/>
  <c r="J300" i="1"/>
  <c r="J374" i="1"/>
  <c r="N383" i="1"/>
  <c r="N387" i="1"/>
  <c r="J394" i="1"/>
  <c r="N408" i="1"/>
  <c r="J421" i="1"/>
  <c r="J427" i="1"/>
  <c r="I623" i="1"/>
  <c r="N668" i="1"/>
  <c r="M224" i="1"/>
  <c r="J245" i="1"/>
  <c r="L72" i="1"/>
  <c r="J93" i="1"/>
  <c r="N126" i="1"/>
  <c r="K229" i="16"/>
  <c r="K270" i="16"/>
  <c r="L57" i="19"/>
  <c r="O57" i="19" s="1"/>
  <c r="O382" i="2"/>
  <c r="L382" i="1"/>
  <c r="O382" i="1" s="1"/>
  <c r="I83" i="1"/>
  <c r="I87" i="1"/>
  <c r="K87" i="1" s="1"/>
  <c r="I201" i="1"/>
  <c r="M275" i="1"/>
  <c r="I158" i="1"/>
  <c r="J199" i="1"/>
  <c r="J212" i="1"/>
  <c r="O582" i="10"/>
  <c r="L582" i="1"/>
  <c r="K596" i="10"/>
  <c r="I596" i="1"/>
  <c r="K596" i="1" s="1"/>
  <c r="L276" i="1"/>
  <c r="K373" i="2"/>
  <c r="I373" i="1"/>
  <c r="K373" i="1" s="1"/>
  <c r="K484" i="2"/>
  <c r="I484" i="1"/>
  <c r="K484" i="1" s="1"/>
  <c r="I84" i="1"/>
  <c r="I244" i="1"/>
  <c r="K244" i="1" s="1"/>
  <c r="P122" i="7"/>
  <c r="M120" i="7"/>
  <c r="P120" i="7" s="1"/>
  <c r="O126" i="9"/>
  <c r="L126" i="1"/>
  <c r="O126" i="1" s="1"/>
  <c r="N57" i="1"/>
  <c r="N55" i="1" s="1"/>
  <c r="N53" i="1" s="1"/>
  <c r="I110" i="1"/>
  <c r="L148" i="1"/>
  <c r="O148" i="1" s="1"/>
  <c r="L318" i="1"/>
  <c r="O318" i="1" s="1"/>
  <c r="L438" i="1"/>
  <c r="O438" i="1" s="1"/>
  <c r="O258" i="5"/>
  <c r="L258" i="1"/>
  <c r="O258" i="1" s="1"/>
  <c r="K176" i="6"/>
  <c r="I176" i="1"/>
  <c r="K216" i="6"/>
  <c r="I216" i="1"/>
  <c r="K480" i="6"/>
  <c r="I480" i="1"/>
  <c r="K480" i="1" s="1"/>
  <c r="K219" i="2"/>
  <c r="I219" i="1"/>
  <c r="K671" i="2"/>
  <c r="I671" i="1"/>
  <c r="K133" i="3"/>
  <c r="I133" i="1"/>
  <c r="K149" i="3"/>
  <c r="J149" i="1"/>
  <c r="K350" i="3"/>
  <c r="I350" i="1"/>
  <c r="O353" i="3"/>
  <c r="L353" i="1"/>
  <c r="O353" i="1" s="1"/>
  <c r="K109" i="14"/>
  <c r="I109" i="1"/>
  <c r="K88" i="15"/>
  <c r="I88" i="1"/>
  <c r="O347" i="3"/>
  <c r="L98" i="7"/>
  <c r="O98" i="7" s="1"/>
  <c r="O352" i="8"/>
  <c r="O651" i="8"/>
  <c r="K499" i="12"/>
  <c r="O668" i="12"/>
  <c r="K149" i="14"/>
  <c r="K663" i="17"/>
  <c r="J373" i="1"/>
  <c r="J380" i="1"/>
  <c r="J420" i="1"/>
  <c r="N443" i="1"/>
  <c r="J487" i="1"/>
  <c r="J490" i="1"/>
  <c r="J505" i="1"/>
  <c r="J517" i="1"/>
  <c r="J529" i="1"/>
  <c r="J544" i="1"/>
  <c r="J548" i="1"/>
  <c r="N551" i="1"/>
  <c r="N559" i="1"/>
  <c r="N566" i="1"/>
  <c r="N570" i="1"/>
  <c r="J575" i="1"/>
  <c r="N580" i="1"/>
  <c r="N583" i="1"/>
  <c r="N588" i="1"/>
  <c r="N603" i="1"/>
  <c r="J619" i="1"/>
  <c r="J625" i="1"/>
  <c r="J632" i="1"/>
  <c r="J635" i="1"/>
  <c r="J648" i="1"/>
  <c r="N649" i="1"/>
  <c r="J657" i="1"/>
  <c r="N661" i="1"/>
  <c r="N671" i="1"/>
  <c r="J677" i="1"/>
  <c r="L122" i="11"/>
  <c r="O122" i="11" s="1"/>
  <c r="N55" i="15"/>
  <c r="N96" i="15"/>
  <c r="N94" i="15" s="1"/>
  <c r="N68" i="21"/>
  <c r="J671" i="22"/>
  <c r="J287" i="1"/>
  <c r="J304" i="1"/>
  <c r="J346" i="1"/>
  <c r="N356" i="1"/>
  <c r="J363" i="1"/>
  <c r="I374" i="1"/>
  <c r="N386" i="1"/>
  <c r="J393" i="1"/>
  <c r="I398" i="1"/>
  <c r="L404" i="1"/>
  <c r="N407" i="1"/>
  <c r="J414" i="1"/>
  <c r="I424" i="1"/>
  <c r="I427" i="1"/>
  <c r="I430" i="1"/>
  <c r="J433" i="1"/>
  <c r="L439" i="1"/>
  <c r="J445" i="1"/>
  <c r="I450" i="1"/>
  <c r="J453" i="1"/>
  <c r="L459" i="1"/>
  <c r="I464" i="1"/>
  <c r="I473" i="1"/>
  <c r="I482" i="1"/>
  <c r="I497" i="1"/>
  <c r="I518" i="1"/>
  <c r="I521" i="1"/>
  <c r="I524" i="1"/>
  <c r="I527" i="1"/>
  <c r="I530" i="1"/>
  <c r="I533" i="1"/>
  <c r="O535" i="2"/>
  <c r="J545" i="1"/>
  <c r="J549" i="1"/>
  <c r="L555" i="1"/>
  <c r="N571" i="1"/>
  <c r="L597" i="1"/>
  <c r="N604" i="1"/>
  <c r="I614" i="1"/>
  <c r="I626" i="1"/>
  <c r="I630" i="1"/>
  <c r="L648" i="1"/>
  <c r="K649" i="4"/>
  <c r="O347" i="14"/>
  <c r="J671" i="16"/>
  <c r="K328" i="19"/>
  <c r="K634" i="19"/>
  <c r="J651" i="20"/>
  <c r="P45" i="21"/>
  <c r="K349" i="22"/>
  <c r="K628" i="22"/>
  <c r="N98" i="1"/>
  <c r="P98" i="1" s="1"/>
  <c r="J105" i="1"/>
  <c r="I173" i="1"/>
  <c r="I204" i="1"/>
  <c r="J242" i="1"/>
  <c r="J321" i="1"/>
  <c r="N357" i="1"/>
  <c r="J364" i="1"/>
  <c r="J368" i="1"/>
  <c r="J371" i="1"/>
  <c r="N401" i="1"/>
  <c r="N404" i="1"/>
  <c r="J418" i="1"/>
  <c r="J430" i="1"/>
  <c r="J434" i="1"/>
  <c r="N436" i="1"/>
  <c r="N439" i="1"/>
  <c r="J450" i="1"/>
  <c r="N456" i="1"/>
  <c r="N459" i="1"/>
  <c r="J464" i="1"/>
  <c r="J467" i="1"/>
  <c r="J494" i="1"/>
  <c r="N96" i="7"/>
  <c r="K612" i="10"/>
  <c r="K158" i="12"/>
  <c r="O354" i="15"/>
  <c r="L254" i="18"/>
  <c r="O254" i="18" s="1"/>
  <c r="K580" i="21"/>
  <c r="K593" i="21"/>
  <c r="N43" i="22"/>
  <c r="N41" i="22" s="1"/>
  <c r="O599" i="22"/>
  <c r="N337" i="1"/>
  <c r="J651" i="3"/>
  <c r="K651" i="3" s="1"/>
  <c r="O665" i="3"/>
  <c r="K149" i="4"/>
  <c r="K164" i="4"/>
  <c r="K343" i="4"/>
  <c r="O668" i="4"/>
  <c r="K92" i="5"/>
  <c r="K164" i="5"/>
  <c r="L333" i="5"/>
  <c r="K368" i="5"/>
  <c r="O380" i="5"/>
  <c r="K398" i="5"/>
  <c r="O584" i="5"/>
  <c r="O597" i="5"/>
  <c r="K164" i="7"/>
  <c r="K173" i="7"/>
  <c r="K186" i="7"/>
  <c r="K597" i="7"/>
  <c r="K629" i="7"/>
  <c r="K633" i="9"/>
  <c r="K370" i="15"/>
  <c r="K380" i="15"/>
  <c r="K419" i="16"/>
  <c r="K428" i="16"/>
  <c r="K435" i="16"/>
  <c r="K189" i="17"/>
  <c r="K199" i="17"/>
  <c r="K497" i="17"/>
  <c r="K533" i="17"/>
  <c r="O564" i="17"/>
  <c r="K650" i="17"/>
  <c r="K80" i="21"/>
  <c r="K376" i="21"/>
  <c r="K380" i="21"/>
  <c r="O385" i="21"/>
  <c r="K397" i="21"/>
  <c r="K401" i="21"/>
  <c r="I289" i="1"/>
  <c r="J128" i="1"/>
  <c r="N144" i="1"/>
  <c r="L58" i="1"/>
  <c r="N74" i="1"/>
  <c r="J80" i="1"/>
  <c r="N122" i="1"/>
  <c r="J129" i="1"/>
  <c r="J133" i="1"/>
  <c r="L145" i="1"/>
  <c r="J159" i="1"/>
  <c r="J164" i="1"/>
  <c r="J182" i="1"/>
  <c r="J186" i="1"/>
  <c r="J204" i="1"/>
  <c r="J213" i="1"/>
  <c r="J218" i="1"/>
  <c r="N254" i="1"/>
  <c r="I285" i="1"/>
  <c r="J306" i="1"/>
  <c r="L315" i="1"/>
  <c r="J322" i="1"/>
  <c r="N120" i="2"/>
  <c r="N118" i="2" s="1"/>
  <c r="P118" i="2" s="1"/>
  <c r="I344" i="1"/>
  <c r="K344" i="1" s="1"/>
  <c r="N68" i="2"/>
  <c r="K372" i="2"/>
  <c r="K396" i="2"/>
  <c r="K416" i="2"/>
  <c r="K631" i="2"/>
  <c r="I346" i="1"/>
  <c r="K346" i="1" s="1"/>
  <c r="L59" i="1"/>
  <c r="J76" i="1"/>
  <c r="N318" i="1"/>
  <c r="J324" i="1"/>
  <c r="L349" i="1"/>
  <c r="L352" i="1"/>
  <c r="N382" i="1"/>
  <c r="N385" i="1"/>
  <c r="O385" i="1" s="1"/>
  <c r="J392" i="1"/>
  <c r="J397" i="1"/>
  <c r="J413" i="1"/>
  <c r="J423" i="1"/>
  <c r="J429" i="1"/>
  <c r="J432" i="1"/>
  <c r="J449" i="1"/>
  <c r="J452" i="1"/>
  <c r="N455" i="1"/>
  <c r="N458" i="1"/>
  <c r="J472" i="1"/>
  <c r="J478" i="1"/>
  <c r="J481" i="1"/>
  <c r="J484" i="1"/>
  <c r="J493" i="1"/>
  <c r="J203" i="1"/>
  <c r="J241" i="1"/>
  <c r="J246" i="1"/>
  <c r="M314" i="1"/>
  <c r="L98" i="6"/>
  <c r="O98" i="6" s="1"/>
  <c r="I420" i="1"/>
  <c r="I423" i="1"/>
  <c r="I426" i="1"/>
  <c r="I429" i="1"/>
  <c r="N442" i="1"/>
  <c r="I449" i="1"/>
  <c r="L455" i="1"/>
  <c r="O455" i="1" s="1"/>
  <c r="N462" i="1"/>
  <c r="I532" i="1"/>
  <c r="I564" i="1"/>
  <c r="N569" i="1"/>
  <c r="N602" i="1"/>
  <c r="I619" i="1"/>
  <c r="K82" i="17"/>
  <c r="K85" i="17"/>
  <c r="K88" i="17"/>
  <c r="N331" i="19"/>
  <c r="K564" i="20"/>
  <c r="K597" i="20"/>
  <c r="K632" i="20"/>
  <c r="K635" i="20"/>
  <c r="O665" i="21"/>
  <c r="J181" i="1"/>
  <c r="I213" i="1"/>
  <c r="J268" i="1"/>
  <c r="N314" i="1"/>
  <c r="J326" i="1"/>
  <c r="I341" i="1"/>
  <c r="N651" i="1"/>
  <c r="J662" i="1"/>
  <c r="J320" i="1"/>
  <c r="L224" i="6"/>
  <c r="P333" i="6"/>
  <c r="I345" i="1"/>
  <c r="I349" i="1"/>
  <c r="J360" i="1"/>
  <c r="J365" i="1"/>
  <c r="J369" i="1"/>
  <c r="K396" i="6"/>
  <c r="O437" i="6"/>
  <c r="O457" i="6"/>
  <c r="K465" i="6"/>
  <c r="I498" i="1"/>
  <c r="I516" i="1"/>
  <c r="I519" i="1"/>
  <c r="I525" i="1"/>
  <c r="I528" i="1"/>
  <c r="J652" i="1"/>
  <c r="I663" i="1"/>
  <c r="K199" i="10"/>
  <c r="L144" i="12"/>
  <c r="K343" i="12"/>
  <c r="K629" i="13"/>
  <c r="K465" i="14"/>
  <c r="K375" i="15"/>
  <c r="K416" i="15"/>
  <c r="K419" i="15"/>
  <c r="K422" i="15"/>
  <c r="O457" i="15"/>
  <c r="K249" i="19"/>
  <c r="K267" i="19"/>
  <c r="K343" i="19"/>
  <c r="O349" i="19"/>
  <c r="O437" i="22"/>
  <c r="I328" i="1"/>
  <c r="K328" i="1" s="1"/>
  <c r="N353" i="1"/>
  <c r="N358" i="1"/>
  <c r="J378" i="1"/>
  <c r="N388" i="1"/>
  <c r="J399" i="1"/>
  <c r="I402" i="1"/>
  <c r="N409" i="1"/>
  <c r="I416" i="1"/>
  <c r="I419" i="1"/>
  <c r="I422" i="1"/>
  <c r="I425" i="1"/>
  <c r="I435" i="1"/>
  <c r="L437" i="1"/>
  <c r="N440" i="1"/>
  <c r="J447" i="1"/>
  <c r="I455" i="1"/>
  <c r="N460" i="1"/>
  <c r="I465" i="1"/>
  <c r="J491" i="1"/>
  <c r="J506" i="1"/>
  <c r="J509" i="1"/>
  <c r="J512" i="1"/>
  <c r="J521" i="1"/>
  <c r="J533" i="1"/>
  <c r="N535" i="1"/>
  <c r="N539" i="1"/>
  <c r="J560" i="1"/>
  <c r="N564" i="1"/>
  <c r="N567" i="1"/>
  <c r="N572" i="1"/>
  <c r="N584" i="1"/>
  <c r="J592" i="1"/>
  <c r="J595" i="1"/>
  <c r="N597" i="1"/>
  <c r="J611" i="1"/>
  <c r="J617" i="1"/>
  <c r="J623" i="1"/>
  <c r="J626" i="1"/>
  <c r="J630" i="1"/>
  <c r="N648" i="1"/>
  <c r="N55" i="5"/>
  <c r="J345" i="1"/>
  <c r="J372" i="1"/>
  <c r="J375" i="1"/>
  <c r="J379" i="1"/>
  <c r="J416" i="1"/>
  <c r="J419" i="1"/>
  <c r="J422" i="1"/>
  <c r="J425" i="1"/>
  <c r="J435" i="1"/>
  <c r="N437" i="1"/>
  <c r="N441" i="1"/>
  <c r="J448" i="1"/>
  <c r="J451" i="1"/>
  <c r="N461" i="1"/>
  <c r="J468" i="1"/>
  <c r="J471" i="1"/>
  <c r="J474" i="1"/>
  <c r="J477" i="1"/>
  <c r="J486" i="1"/>
  <c r="J489" i="1"/>
  <c r="J504" i="1"/>
  <c r="J510" i="1"/>
  <c r="J513" i="1"/>
  <c r="J519" i="1"/>
  <c r="J525" i="1"/>
  <c r="N536" i="1"/>
  <c r="N541" i="1"/>
  <c r="N557" i="1"/>
  <c r="N565" i="1"/>
  <c r="I612" i="1"/>
  <c r="I615" i="1"/>
  <c r="I621" i="1"/>
  <c r="I628" i="1"/>
  <c r="I631" i="1"/>
  <c r="I634" i="1"/>
  <c r="J646" i="1"/>
  <c r="I649" i="1"/>
  <c r="L650" i="1"/>
  <c r="J660" i="1"/>
  <c r="J667" i="1"/>
  <c r="P275" i="16"/>
  <c r="K350" i="17"/>
  <c r="L314" i="21"/>
  <c r="L312" i="21" s="1"/>
  <c r="K564" i="6"/>
  <c r="O566" i="6"/>
  <c r="O665" i="8"/>
  <c r="O668" i="8"/>
  <c r="P333" i="9"/>
  <c r="K164" i="10"/>
  <c r="K204" i="10"/>
  <c r="K164" i="11"/>
  <c r="K629" i="11"/>
  <c r="K93" i="12"/>
  <c r="N273" i="12"/>
  <c r="K398" i="12"/>
  <c r="K418" i="12"/>
  <c r="N68" i="13"/>
  <c r="P68" i="13" s="1"/>
  <c r="O380" i="14"/>
  <c r="O383" i="14"/>
  <c r="P144" i="15"/>
  <c r="O385" i="15"/>
  <c r="K397" i="15"/>
  <c r="K401" i="15"/>
  <c r="K449" i="15"/>
  <c r="K219" i="16"/>
  <c r="L275" i="16"/>
  <c r="O275" i="16" s="1"/>
  <c r="K341" i="16"/>
  <c r="N55" i="17"/>
  <c r="N53" i="17" s="1"/>
  <c r="L96" i="17"/>
  <c r="O96" i="17" s="1"/>
  <c r="O599" i="17"/>
  <c r="K108" i="19"/>
  <c r="K533" i="19"/>
  <c r="L254" i="20"/>
  <c r="O254" i="20" s="1"/>
  <c r="P224" i="3"/>
  <c r="L314" i="13"/>
  <c r="O314" i="13" s="1"/>
  <c r="N120" i="20"/>
  <c r="N118" i="20" s="1"/>
  <c r="K628" i="20"/>
  <c r="K634" i="20"/>
  <c r="O406" i="22"/>
  <c r="K481" i="5"/>
  <c r="O665" i="6"/>
  <c r="J577" i="1"/>
  <c r="J580" i="1"/>
  <c r="N582" i="1"/>
  <c r="J596" i="1"/>
  <c r="N598" i="1"/>
  <c r="N601" i="1"/>
  <c r="J615" i="1"/>
  <c r="J618" i="1"/>
  <c r="N650" i="1"/>
  <c r="K285" i="8"/>
  <c r="K345" i="12"/>
  <c r="K173" i="15"/>
  <c r="K345" i="18"/>
  <c r="K593" i="18"/>
  <c r="K345" i="19"/>
  <c r="L144" i="20"/>
  <c r="L142" i="20" s="1"/>
  <c r="L140" i="20" s="1"/>
  <c r="L333" i="20"/>
  <c r="L331" i="20" s="1"/>
  <c r="K432" i="20"/>
  <c r="K449" i="20"/>
  <c r="K633" i="22"/>
  <c r="K467" i="2"/>
  <c r="I467" i="1"/>
  <c r="K467" i="1" s="1"/>
  <c r="K485" i="2"/>
  <c r="I485" i="1"/>
  <c r="K485" i="1" s="1"/>
  <c r="K468" i="6"/>
  <c r="I468" i="1"/>
  <c r="K468" i="1" s="1"/>
  <c r="K486" i="6"/>
  <c r="I486" i="1"/>
  <c r="K486" i="1" s="1"/>
  <c r="K501" i="6"/>
  <c r="I501" i="1"/>
  <c r="K501" i="1" s="1"/>
  <c r="K510" i="6"/>
  <c r="I510" i="1"/>
  <c r="K510" i="1" s="1"/>
  <c r="K551" i="6"/>
  <c r="I551" i="1"/>
  <c r="K494" i="2"/>
  <c r="I494" i="1"/>
  <c r="K494" i="1" s="1"/>
  <c r="K515" i="2"/>
  <c r="I515" i="1"/>
  <c r="K515" i="1" s="1"/>
  <c r="K477" i="6"/>
  <c r="I477" i="1"/>
  <c r="K477" i="1" s="1"/>
  <c r="L74" i="1"/>
  <c r="N347" i="1"/>
  <c r="O347" i="1" s="1"/>
  <c r="L351" i="1"/>
  <c r="O351" i="1" s="1"/>
  <c r="J344" i="1"/>
  <c r="J470" i="1"/>
  <c r="J473" i="1"/>
  <c r="J479" i="1"/>
  <c r="J482" i="1"/>
  <c r="K482" i="1" s="1"/>
  <c r="J485" i="1"/>
  <c r="J488" i="1"/>
  <c r="J497" i="1"/>
  <c r="J500" i="1"/>
  <c r="J503" i="1"/>
  <c r="N31" i="6"/>
  <c r="N29" i="6" s="1"/>
  <c r="N34" i="6"/>
  <c r="N14" i="6" s="1"/>
  <c r="K590" i="6"/>
  <c r="I590" i="1"/>
  <c r="K590" i="1" s="1"/>
  <c r="O598" i="6"/>
  <c r="L598" i="1"/>
  <c r="O598" i="1" s="1"/>
  <c r="O601" i="6"/>
  <c r="L601" i="1"/>
  <c r="J674" i="1"/>
  <c r="K665" i="8"/>
  <c r="K668" i="8"/>
  <c r="O436" i="2"/>
  <c r="L436" i="1"/>
  <c r="O436" i="1" s="1"/>
  <c r="O456" i="2"/>
  <c r="L456" i="1"/>
  <c r="O456" i="1" s="1"/>
  <c r="K506" i="2"/>
  <c r="I506" i="1"/>
  <c r="K506" i="1" s="1"/>
  <c r="K474" i="6"/>
  <c r="I474" i="1"/>
  <c r="K474" i="1" s="1"/>
  <c r="K483" i="6"/>
  <c r="I483" i="1"/>
  <c r="K483" i="1" s="1"/>
  <c r="K492" i="6"/>
  <c r="I492" i="1"/>
  <c r="K492" i="1" s="1"/>
  <c r="I81" i="1"/>
  <c r="K81" i="1" s="1"/>
  <c r="L228" i="1"/>
  <c r="O228" i="1" s="1"/>
  <c r="L337" i="1"/>
  <c r="N351" i="1"/>
  <c r="L401" i="1"/>
  <c r="J110" i="1"/>
  <c r="J113" i="1"/>
  <c r="J265" i="1"/>
  <c r="K500" i="2"/>
  <c r="I500" i="1"/>
  <c r="K500" i="1" s="1"/>
  <c r="K509" i="2"/>
  <c r="I509" i="1"/>
  <c r="K509" i="1" s="1"/>
  <c r="O567" i="2"/>
  <c r="L567" i="1"/>
  <c r="O567" i="1" s="1"/>
  <c r="K579" i="2"/>
  <c r="I579" i="1"/>
  <c r="K579" i="1" s="1"/>
  <c r="K592" i="2"/>
  <c r="I592" i="1"/>
  <c r="K592" i="1" s="1"/>
  <c r="K471" i="6"/>
  <c r="I471" i="1"/>
  <c r="K471" i="1" s="1"/>
  <c r="K489" i="6"/>
  <c r="I489" i="1"/>
  <c r="K489" i="1" s="1"/>
  <c r="I238" i="1"/>
  <c r="K238" i="1" s="1"/>
  <c r="I368" i="1"/>
  <c r="I372" i="1"/>
  <c r="I375" i="1"/>
  <c r="I470" i="1"/>
  <c r="K470" i="1" s="1"/>
  <c r="I503" i="1"/>
  <c r="K503" i="1" s="1"/>
  <c r="I113" i="1"/>
  <c r="M122" i="1"/>
  <c r="L298" i="1"/>
  <c r="I306" i="1"/>
  <c r="M333" i="1"/>
  <c r="I342" i="1"/>
  <c r="K342" i="1" s="1"/>
  <c r="I369" i="1"/>
  <c r="K369" i="1" s="1"/>
  <c r="L405" i="1"/>
  <c r="O405" i="1" s="1"/>
  <c r="I495" i="1"/>
  <c r="K495" i="1" s="1"/>
  <c r="I507" i="1"/>
  <c r="K507" i="1" s="1"/>
  <c r="N32" i="6"/>
  <c r="N30" i="6" s="1"/>
  <c r="K64" i="6"/>
  <c r="K216" i="8"/>
  <c r="I339" i="1"/>
  <c r="K339" i="1" s="1"/>
  <c r="L383" i="1"/>
  <c r="I512" i="1"/>
  <c r="K512" i="1" s="1"/>
  <c r="L553" i="1"/>
  <c r="I576" i="1"/>
  <c r="K576" i="1" s="1"/>
  <c r="K426" i="4"/>
  <c r="J426" i="1"/>
  <c r="K668" i="7"/>
  <c r="I668" i="1"/>
  <c r="K668" i="1" s="1"/>
  <c r="K622" i="8"/>
  <c r="K621" i="8"/>
  <c r="K83" i="1"/>
  <c r="I377" i="1"/>
  <c r="L380" i="1"/>
  <c r="I396" i="1"/>
  <c r="I418" i="1"/>
  <c r="I476" i="1"/>
  <c r="K476" i="1" s="1"/>
  <c r="I488" i="1"/>
  <c r="K488" i="1" s="1"/>
  <c r="L581" i="1"/>
  <c r="O581" i="1" s="1"/>
  <c r="I650" i="1"/>
  <c r="K650" i="1" s="1"/>
  <c r="K86" i="3"/>
  <c r="N665" i="1"/>
  <c r="J666" i="1"/>
  <c r="K452" i="7"/>
  <c r="I452" i="1"/>
  <c r="K452" i="1" s="1"/>
  <c r="O458" i="7"/>
  <c r="L458" i="1"/>
  <c r="O458" i="1" s="1"/>
  <c r="K472" i="7"/>
  <c r="I472" i="1"/>
  <c r="K472" i="1" s="1"/>
  <c r="K475" i="7"/>
  <c r="I475" i="1"/>
  <c r="K475" i="1" s="1"/>
  <c r="K478" i="7"/>
  <c r="I478" i="1"/>
  <c r="K478" i="1" s="1"/>
  <c r="K481" i="7"/>
  <c r="I481" i="1"/>
  <c r="K487" i="7"/>
  <c r="I487" i="1"/>
  <c r="K487" i="1" s="1"/>
  <c r="K490" i="7"/>
  <c r="I490" i="1"/>
  <c r="K490" i="1" s="1"/>
  <c r="K493" i="7"/>
  <c r="I493" i="1"/>
  <c r="K493" i="1" s="1"/>
  <c r="K496" i="7"/>
  <c r="I496" i="1"/>
  <c r="K496" i="1" s="1"/>
  <c r="K502" i="7"/>
  <c r="I502" i="1"/>
  <c r="K502" i="1" s="1"/>
  <c r="K575" i="7"/>
  <c r="I575" i="1"/>
  <c r="K575" i="1" s="1"/>
  <c r="O580" i="7"/>
  <c r="L580" i="1"/>
  <c r="O583" i="7"/>
  <c r="L583" i="1"/>
  <c r="O583" i="1" s="1"/>
  <c r="K594" i="7"/>
  <c r="I594" i="1"/>
  <c r="K594" i="1" s="1"/>
  <c r="I622" i="1"/>
  <c r="K632" i="7"/>
  <c r="I632" i="1"/>
  <c r="I635" i="1"/>
  <c r="K651" i="7"/>
  <c r="I651" i="1"/>
  <c r="K430" i="9"/>
  <c r="O439" i="9"/>
  <c r="K450" i="9"/>
  <c r="K368" i="10"/>
  <c r="K418" i="10"/>
  <c r="K421" i="10"/>
  <c r="K632" i="10"/>
  <c r="K631" i="12"/>
  <c r="K189" i="13"/>
  <c r="K380" i="14"/>
  <c r="K219" i="15"/>
  <c r="O459" i="15"/>
  <c r="O383" i="16"/>
  <c r="O404" i="16"/>
  <c r="K418" i="16"/>
  <c r="K427" i="16"/>
  <c r="O537" i="16"/>
  <c r="K267" i="17"/>
  <c r="O385" i="17"/>
  <c r="O435" i="17"/>
  <c r="K466" i="17"/>
  <c r="O649" i="17"/>
  <c r="O651" i="17"/>
  <c r="K88" i="18"/>
  <c r="K306" i="18"/>
  <c r="P337" i="18"/>
  <c r="O380" i="18"/>
  <c r="O401" i="18"/>
  <c r="O404" i="18"/>
  <c r="K466" i="19"/>
  <c r="K402" i="21"/>
  <c r="K474" i="21"/>
  <c r="K564" i="21"/>
  <c r="O671" i="21"/>
  <c r="I132" i="1"/>
  <c r="J171" i="1"/>
  <c r="J211" i="1"/>
  <c r="K422" i="2"/>
  <c r="J530" i="1"/>
  <c r="J550" i="1"/>
  <c r="N552" i="1"/>
  <c r="J576" i="1"/>
  <c r="J658" i="1"/>
  <c r="J672" i="1"/>
  <c r="K418" i="4"/>
  <c r="O584" i="4"/>
  <c r="K204" i="5"/>
  <c r="K497" i="5"/>
  <c r="L31" i="6"/>
  <c r="O31" i="6" s="1"/>
  <c r="K631" i="6"/>
  <c r="K424" i="8"/>
  <c r="K427" i="8"/>
  <c r="N43" i="9"/>
  <c r="N41" i="9" s="1"/>
  <c r="N43" i="10"/>
  <c r="N41" i="10" s="1"/>
  <c r="N68" i="10"/>
  <c r="N66" i="10" s="1"/>
  <c r="O665" i="10"/>
  <c r="K668" i="12"/>
  <c r="K665" i="14"/>
  <c r="O535" i="21"/>
  <c r="K622" i="21"/>
  <c r="K235" i="2"/>
  <c r="P275" i="2"/>
  <c r="N410" i="1"/>
  <c r="J431" i="1"/>
  <c r="J455" i="1"/>
  <c r="J495" i="1"/>
  <c r="J498" i="1"/>
  <c r="I522" i="1"/>
  <c r="O533" i="3"/>
  <c r="N55" i="8"/>
  <c r="N53" i="8" s="1"/>
  <c r="N142" i="9"/>
  <c r="N140" i="9" s="1"/>
  <c r="J671" i="9"/>
  <c r="K149" i="11"/>
  <c r="K164" i="12"/>
  <c r="K249" i="12"/>
  <c r="K481" i="12"/>
  <c r="J671" i="12"/>
  <c r="K671" i="12" s="1"/>
  <c r="N292" i="15"/>
  <c r="N290" i="15" s="1"/>
  <c r="K216" i="18"/>
  <c r="K634" i="18"/>
  <c r="N273" i="22"/>
  <c r="N271" i="22" s="1"/>
  <c r="N258" i="1"/>
  <c r="J325" i="1"/>
  <c r="K376" i="2"/>
  <c r="K380" i="2"/>
  <c r="K397" i="2"/>
  <c r="K401" i="2"/>
  <c r="K420" i="2"/>
  <c r="N553" i="1"/>
  <c r="J573" i="1"/>
  <c r="J593" i="1"/>
  <c r="P45" i="4"/>
  <c r="K185" i="4"/>
  <c r="P45" i="5"/>
  <c r="O568" i="5"/>
  <c r="O671" i="6"/>
  <c r="N68" i="7"/>
  <c r="N66" i="7" s="1"/>
  <c r="K341" i="7"/>
  <c r="N32" i="7"/>
  <c r="N30" i="7" s="1"/>
  <c r="K270" i="8"/>
  <c r="N96" i="9"/>
  <c r="N94" i="9" s="1"/>
  <c r="N331" i="11"/>
  <c r="N329" i="11" s="1"/>
  <c r="N55" i="12"/>
  <c r="N53" i="12" s="1"/>
  <c r="N252" i="12"/>
  <c r="N250" i="12" s="1"/>
  <c r="K533" i="14"/>
  <c r="N120" i="16"/>
  <c r="N118" i="16" s="1"/>
  <c r="N142" i="17"/>
  <c r="N140" i="17" s="1"/>
  <c r="N120" i="18"/>
  <c r="N118" i="18" s="1"/>
  <c r="N331" i="18"/>
  <c r="N329" i="18" s="1"/>
  <c r="M96" i="21"/>
  <c r="P96" i="21" s="1"/>
  <c r="K235" i="21"/>
  <c r="K620" i="22"/>
  <c r="J154" i="1"/>
  <c r="J195" i="1"/>
  <c r="N355" i="1"/>
  <c r="N435" i="1"/>
  <c r="J496" i="1"/>
  <c r="I517" i="1"/>
  <c r="I520" i="1"/>
  <c r="I523" i="1"/>
  <c r="I526" i="1"/>
  <c r="I529" i="1"/>
  <c r="J543" i="1"/>
  <c r="N558" i="1"/>
  <c r="O566" i="2"/>
  <c r="I613" i="1"/>
  <c r="K376" i="4"/>
  <c r="K481" i="4"/>
  <c r="O566" i="4"/>
  <c r="K416" i="7"/>
  <c r="K422" i="7"/>
  <c r="K631" i="7"/>
  <c r="O406" i="8"/>
  <c r="K417" i="8"/>
  <c r="K423" i="8"/>
  <c r="K597" i="8"/>
  <c r="O650" i="8"/>
  <c r="J671" i="8"/>
  <c r="K671" i="8" s="1"/>
  <c r="N55" i="9"/>
  <c r="P55" i="9" s="1"/>
  <c r="N32" i="9"/>
  <c r="N30" i="9" s="1"/>
  <c r="K564" i="9"/>
  <c r="O599" i="9"/>
  <c r="P275" i="11"/>
  <c r="K343" i="11"/>
  <c r="K427" i="12"/>
  <c r="O537" i="12"/>
  <c r="O457" i="13"/>
  <c r="K465" i="13"/>
  <c r="K630" i="13"/>
  <c r="K573" i="14"/>
  <c r="O601" i="14"/>
  <c r="K628" i="14"/>
  <c r="K634" i="14"/>
  <c r="K266" i="15"/>
  <c r="K270" i="15"/>
  <c r="L333" i="15"/>
  <c r="O333" i="15" s="1"/>
  <c r="K343" i="15"/>
  <c r="K429" i="15"/>
  <c r="O601" i="15"/>
  <c r="K628" i="15"/>
  <c r="K631" i="15"/>
  <c r="J671" i="15"/>
  <c r="L122" i="16"/>
  <c r="O122" i="16" s="1"/>
  <c r="K381" i="17"/>
  <c r="L144" i="18"/>
  <c r="O144" i="18" s="1"/>
  <c r="O599" i="18"/>
  <c r="N31" i="19"/>
  <c r="N11" i="19" s="1"/>
  <c r="N9" i="19" s="1"/>
  <c r="O437" i="20"/>
  <c r="L45" i="21"/>
  <c r="L43" i="21" s="1"/>
  <c r="L41" i="21" s="1"/>
  <c r="N142" i="21"/>
  <c r="N140" i="21" s="1"/>
  <c r="K200" i="21"/>
  <c r="K249" i="21"/>
  <c r="K189" i="2"/>
  <c r="K270" i="2"/>
  <c r="L294" i="2"/>
  <c r="O294" i="2" s="1"/>
  <c r="K429" i="2"/>
  <c r="J589" i="1"/>
  <c r="N331" i="4"/>
  <c r="N329" i="4" s="1"/>
  <c r="N312" i="6"/>
  <c r="N310" i="6" s="1"/>
  <c r="N22" i="8"/>
  <c r="N556" i="1"/>
  <c r="L568" i="1"/>
  <c r="O568" i="1" s="1"/>
  <c r="I573" i="1"/>
  <c r="K380" i="4"/>
  <c r="K432" i="4"/>
  <c r="I580" i="1"/>
  <c r="K613" i="5"/>
  <c r="K138" i="6"/>
  <c r="O347" i="6"/>
  <c r="K350" i="6"/>
  <c r="K417" i="6"/>
  <c r="O435" i="6"/>
  <c r="O537" i="6"/>
  <c r="K649" i="6"/>
  <c r="O650" i="6"/>
  <c r="K189" i="7"/>
  <c r="K199" i="7"/>
  <c r="O347" i="8"/>
  <c r="K133" i="2"/>
  <c r="K164" i="2"/>
  <c r="K173" i="2"/>
  <c r="K186" i="2"/>
  <c r="K200" i="2"/>
  <c r="L224" i="2"/>
  <c r="O224" i="2" s="1"/>
  <c r="K267" i="2"/>
  <c r="K304" i="2"/>
  <c r="L98" i="4"/>
  <c r="O98" i="4" s="1"/>
  <c r="J631" i="1"/>
  <c r="J634" i="1"/>
  <c r="K634" i="1" s="1"/>
  <c r="J647" i="1"/>
  <c r="N252" i="5"/>
  <c r="N250" i="5" s="1"/>
  <c r="N331" i="5"/>
  <c r="N31" i="5"/>
  <c r="N11" i="5" s="1"/>
  <c r="N9" i="5" s="1"/>
  <c r="K397" i="5"/>
  <c r="K422" i="5"/>
  <c r="K435" i="5"/>
  <c r="O437" i="5"/>
  <c r="N55" i="6"/>
  <c r="O564" i="6"/>
  <c r="J671" i="6"/>
  <c r="K671" i="6" s="1"/>
  <c r="N292" i="7"/>
  <c r="K345" i="7"/>
  <c r="M222" i="8"/>
  <c r="P222" i="8" s="1"/>
  <c r="K164" i="3"/>
  <c r="K204" i="3"/>
  <c r="K497" i="3"/>
  <c r="J670" i="1"/>
  <c r="P57" i="4"/>
  <c r="P224" i="4"/>
  <c r="L254" i="4"/>
  <c r="O254" i="4" s="1"/>
  <c r="K266" i="4"/>
  <c r="K270" i="4"/>
  <c r="P337" i="4"/>
  <c r="K427" i="4"/>
  <c r="I625" i="1"/>
  <c r="K629" i="4"/>
  <c r="K635" i="4"/>
  <c r="N96" i="5"/>
  <c r="N94" i="5" s="1"/>
  <c r="O406" i="5"/>
  <c r="K466" i="5"/>
  <c r="K631" i="5"/>
  <c r="L57" i="6"/>
  <c r="L144" i="6"/>
  <c r="O144" i="6" s="1"/>
  <c r="K372" i="6"/>
  <c r="O383" i="6"/>
  <c r="O649" i="6"/>
  <c r="L294" i="7"/>
  <c r="O294" i="7" s="1"/>
  <c r="O385" i="7"/>
  <c r="K417" i="7"/>
  <c r="K420" i="7"/>
  <c r="K426" i="7"/>
  <c r="O533" i="7"/>
  <c r="K630" i="7"/>
  <c r="K199" i="8"/>
  <c r="K65" i="3"/>
  <c r="K416" i="3"/>
  <c r="O457" i="3"/>
  <c r="J655" i="1"/>
  <c r="J661" i="1"/>
  <c r="P254" i="2"/>
  <c r="K266" i="3"/>
  <c r="J597" i="1"/>
  <c r="J610" i="1"/>
  <c r="J616" i="1"/>
  <c r="K635" i="3"/>
  <c r="L294" i="4"/>
  <c r="K345" i="4"/>
  <c r="K375" i="4"/>
  <c r="K381" i="4"/>
  <c r="O457" i="4"/>
  <c r="O564" i="4"/>
  <c r="K650" i="4"/>
  <c r="L122" i="5"/>
  <c r="O122" i="5" s="1"/>
  <c r="K213" i="5"/>
  <c r="K377" i="5"/>
  <c r="K421" i="5"/>
  <c r="O439" i="5"/>
  <c r="O459" i="5"/>
  <c r="K464" i="5"/>
  <c r="K473" i="5"/>
  <c r="K629" i="5"/>
  <c r="K635" i="5"/>
  <c r="K81" i="6"/>
  <c r="O349" i="6"/>
  <c r="K370" i="6"/>
  <c r="K380" i="6"/>
  <c r="K425" i="6"/>
  <c r="K547" i="6"/>
  <c r="K398" i="7"/>
  <c r="K418" i="7"/>
  <c r="K421" i="7"/>
  <c r="K430" i="7"/>
  <c r="K450" i="7"/>
  <c r="L34" i="7"/>
  <c r="K173" i="8"/>
  <c r="K200" i="8"/>
  <c r="K204" i="8"/>
  <c r="P254" i="11"/>
  <c r="M252" i="11"/>
  <c r="P252" i="11" s="1"/>
  <c r="O535" i="9"/>
  <c r="L224" i="10"/>
  <c r="O224" i="10" s="1"/>
  <c r="K376" i="10"/>
  <c r="K424" i="12"/>
  <c r="K216" i="13"/>
  <c r="K428" i="15"/>
  <c r="K629" i="15"/>
  <c r="K108" i="16"/>
  <c r="M26" i="16"/>
  <c r="O347" i="16"/>
  <c r="O435" i="16"/>
  <c r="K648" i="16"/>
  <c r="O649" i="16"/>
  <c r="L294" i="17"/>
  <c r="O294" i="17" s="1"/>
  <c r="K498" i="18"/>
  <c r="K589" i="18"/>
  <c r="K133" i="19"/>
  <c r="K613" i="19"/>
  <c r="P70" i="20"/>
  <c r="K426" i="20"/>
  <c r="K633" i="20"/>
  <c r="K432" i="21"/>
  <c r="N32" i="22"/>
  <c r="N30" i="22" s="1"/>
  <c r="K396" i="8"/>
  <c r="L70" i="9"/>
  <c r="O70" i="9" s="1"/>
  <c r="L314" i="9"/>
  <c r="O314" i="9" s="1"/>
  <c r="L57" i="10"/>
  <c r="N222" i="11"/>
  <c r="N220" i="11" s="1"/>
  <c r="K235" i="14"/>
  <c r="K630" i="14"/>
  <c r="K633" i="14"/>
  <c r="K349" i="15"/>
  <c r="N31" i="15"/>
  <c r="N29" i="15" s="1"/>
  <c r="P122" i="16"/>
  <c r="L314" i="16"/>
  <c r="O314" i="16" s="1"/>
  <c r="K573" i="16"/>
  <c r="K215" i="18"/>
  <c r="K219" i="18"/>
  <c r="K422" i="18"/>
  <c r="K498" i="19"/>
  <c r="L275" i="20"/>
  <c r="O275" i="20" s="1"/>
  <c r="N312" i="21"/>
  <c r="N310" i="21" s="1"/>
  <c r="K343" i="21"/>
  <c r="N68" i="22"/>
  <c r="N66" i="22" s="1"/>
  <c r="N252" i="22"/>
  <c r="I367" i="22"/>
  <c r="K367" i="22" s="1"/>
  <c r="K449" i="22"/>
  <c r="K611" i="22"/>
  <c r="O564" i="9"/>
  <c r="O347" i="10"/>
  <c r="K350" i="10"/>
  <c r="N55" i="11"/>
  <c r="N53" i="11" s="1"/>
  <c r="K380" i="12"/>
  <c r="K473" i="14"/>
  <c r="K158" i="16"/>
  <c r="K424" i="16"/>
  <c r="J651" i="16"/>
  <c r="O582" i="18"/>
  <c r="K93" i="19"/>
  <c r="L122" i="19"/>
  <c r="O122" i="19" s="1"/>
  <c r="L144" i="19"/>
  <c r="O144" i="19" s="1"/>
  <c r="L314" i="19"/>
  <c r="O314" i="19" s="1"/>
  <c r="N34" i="19"/>
  <c r="N14" i="19" s="1"/>
  <c r="O568" i="19"/>
  <c r="K573" i="19"/>
  <c r="N292" i="20"/>
  <c r="N290" i="20" s="1"/>
  <c r="O404" i="21"/>
  <c r="N31" i="21"/>
  <c r="N29" i="21" s="1"/>
  <c r="J671" i="21"/>
  <c r="N31" i="22"/>
  <c r="N29" i="22" s="1"/>
  <c r="L294" i="9"/>
  <c r="O294" i="9" s="1"/>
  <c r="K401" i="9"/>
  <c r="N96" i="10"/>
  <c r="N94" i="10" s="1"/>
  <c r="L144" i="10"/>
  <c r="O144" i="10" s="1"/>
  <c r="K341" i="11"/>
  <c r="K381" i="11"/>
  <c r="O401" i="11"/>
  <c r="O599" i="11"/>
  <c r="K111" i="12"/>
  <c r="K219" i="13"/>
  <c r="L57" i="14"/>
  <c r="M273" i="14"/>
  <c r="P273" i="14" s="1"/>
  <c r="N292" i="14"/>
  <c r="N290" i="14" s="1"/>
  <c r="K418" i="14"/>
  <c r="K427" i="14"/>
  <c r="M120" i="15"/>
  <c r="P120" i="15" s="1"/>
  <c r="K158" i="15"/>
  <c r="O352" i="15"/>
  <c r="L24" i="16"/>
  <c r="O24" i="16" s="1"/>
  <c r="O437" i="16"/>
  <c r="O457" i="16"/>
  <c r="K564" i="16"/>
  <c r="K149" i="17"/>
  <c r="K423" i="17"/>
  <c r="K81" i="18"/>
  <c r="K189" i="18"/>
  <c r="N273" i="20"/>
  <c r="N271" i="20" s="1"/>
  <c r="O337" i="21"/>
  <c r="K629" i="21"/>
  <c r="K632" i="21"/>
  <c r="K547" i="22"/>
  <c r="O568" i="22"/>
  <c r="K350" i="8"/>
  <c r="L98" i="9"/>
  <c r="O98" i="9" s="1"/>
  <c r="L122" i="9"/>
  <c r="L144" i="9"/>
  <c r="O144" i="9" s="1"/>
  <c r="K429" i="9"/>
  <c r="K432" i="9"/>
  <c r="K449" i="9"/>
  <c r="O537" i="9"/>
  <c r="O601" i="9"/>
  <c r="K628" i="9"/>
  <c r="L45" i="10"/>
  <c r="L43" i="10" s="1"/>
  <c r="K219" i="10"/>
  <c r="P224" i="10"/>
  <c r="K270" i="10"/>
  <c r="K547" i="10"/>
  <c r="K597" i="10"/>
  <c r="O599" i="10"/>
  <c r="K665" i="10"/>
  <c r="K402" i="11"/>
  <c r="K455" i="11"/>
  <c r="K474" i="11"/>
  <c r="K533" i="11"/>
  <c r="O564" i="11"/>
  <c r="K189" i="12"/>
  <c r="K432" i="12"/>
  <c r="L32" i="12"/>
  <c r="L30" i="12" s="1"/>
  <c r="K629" i="12"/>
  <c r="K149" i="13"/>
  <c r="K229" i="13"/>
  <c r="K235" i="13"/>
  <c r="O564" i="13"/>
  <c r="L45" i="14"/>
  <c r="L43" i="14" s="1"/>
  <c r="L314" i="14"/>
  <c r="O314" i="14" s="1"/>
  <c r="K474" i="14"/>
  <c r="K564" i="14"/>
  <c r="K632" i="14"/>
  <c r="K635" i="14"/>
  <c r="N68" i="15"/>
  <c r="N66" i="15" s="1"/>
  <c r="K341" i="15"/>
  <c r="K350" i="15"/>
  <c r="K368" i="15"/>
  <c r="K418" i="15"/>
  <c r="K481" i="15"/>
  <c r="K533" i="15"/>
  <c r="O535" i="15"/>
  <c r="O599" i="15"/>
  <c r="P98" i="17"/>
  <c r="K424" i="17"/>
  <c r="K427" i="17"/>
  <c r="K464" i="17"/>
  <c r="K564" i="17"/>
  <c r="K631" i="17"/>
  <c r="N273" i="18"/>
  <c r="N271" i="18" s="1"/>
  <c r="O439" i="18"/>
  <c r="K450" i="18"/>
  <c r="K482" i="18"/>
  <c r="K497" i="18"/>
  <c r="K132" i="19"/>
  <c r="K138" i="19"/>
  <c r="K497" i="19"/>
  <c r="K597" i="19"/>
  <c r="O599" i="19"/>
  <c r="K629" i="19"/>
  <c r="K635" i="19"/>
  <c r="K164" i="20"/>
  <c r="L224" i="20"/>
  <c r="L222" i="20" s="1"/>
  <c r="K219" i="21"/>
  <c r="K270" i="21"/>
  <c r="K376" i="22"/>
  <c r="K450" i="22"/>
  <c r="K634" i="22"/>
  <c r="P333" i="2"/>
  <c r="N331" i="2"/>
  <c r="P331" i="2" s="1"/>
  <c r="M96" i="3"/>
  <c r="P96" i="3" s="1"/>
  <c r="P98" i="3"/>
  <c r="K589" i="2"/>
  <c r="I589" i="1"/>
  <c r="K595" i="2"/>
  <c r="I595" i="1"/>
  <c r="K618" i="2"/>
  <c r="I611" i="1"/>
  <c r="K616" i="2"/>
  <c r="O661" i="2"/>
  <c r="L661" i="1"/>
  <c r="O671" i="2"/>
  <c r="L671" i="1"/>
  <c r="I479" i="1"/>
  <c r="K479" i="1" s="1"/>
  <c r="I505" i="1"/>
  <c r="K505" i="1" s="1"/>
  <c r="J579" i="1"/>
  <c r="K648" i="3"/>
  <c r="I648" i="1"/>
  <c r="K376" i="1"/>
  <c r="I514" i="1"/>
  <c r="K514" i="1" s="1"/>
  <c r="K266" i="2"/>
  <c r="K577" i="2"/>
  <c r="I577" i="1"/>
  <c r="K577" i="1" s="1"/>
  <c r="J629" i="1"/>
  <c r="I511" i="1"/>
  <c r="K511" i="1" s="1"/>
  <c r="K561" i="3"/>
  <c r="I561" i="1"/>
  <c r="K561" i="1" s="1"/>
  <c r="L255" i="1"/>
  <c r="N380" i="1"/>
  <c r="J516" i="1"/>
  <c r="J528" i="1"/>
  <c r="N540" i="1"/>
  <c r="P314" i="10"/>
  <c r="M312" i="10"/>
  <c r="P312" i="10" s="1"/>
  <c r="I629" i="1"/>
  <c r="P57" i="2"/>
  <c r="K108" i="2"/>
  <c r="J201" i="1"/>
  <c r="K264" i="2"/>
  <c r="N273" i="2"/>
  <c r="P273" i="2" s="1"/>
  <c r="L314" i="2"/>
  <c r="O314" i="2" s="1"/>
  <c r="K343" i="2"/>
  <c r="O354" i="2"/>
  <c r="O457" i="2"/>
  <c r="K465" i="2"/>
  <c r="K497" i="2"/>
  <c r="J514" i="1"/>
  <c r="J526" i="1"/>
  <c r="I617" i="1"/>
  <c r="K630" i="2"/>
  <c r="K633" i="2"/>
  <c r="N26" i="3"/>
  <c r="N16" i="3" s="1"/>
  <c r="K229" i="3"/>
  <c r="L254" i="3"/>
  <c r="L252" i="3" s="1"/>
  <c r="L250" i="3" s="1"/>
  <c r="J303" i="1"/>
  <c r="P333" i="3"/>
  <c r="N31" i="3"/>
  <c r="N29" i="3" s="1"/>
  <c r="K402" i="3"/>
  <c r="K435" i="3"/>
  <c r="K455" i="3"/>
  <c r="J551" i="1"/>
  <c r="O597" i="3"/>
  <c r="K204" i="4"/>
  <c r="K285" i="4"/>
  <c r="J349" i="1"/>
  <c r="K424" i="4"/>
  <c r="K466" i="4"/>
  <c r="J483" i="1"/>
  <c r="J523" i="1"/>
  <c r="N534" i="1"/>
  <c r="N554" i="1"/>
  <c r="K595" i="4"/>
  <c r="J614" i="1"/>
  <c r="O649" i="4"/>
  <c r="L665" i="1"/>
  <c r="L98" i="5"/>
  <c r="L96" i="5" s="1"/>
  <c r="K427" i="5"/>
  <c r="N538" i="1"/>
  <c r="N33" i="5"/>
  <c r="N13" i="5" s="1"/>
  <c r="K420" i="6"/>
  <c r="K423" i="6"/>
  <c r="K426" i="6"/>
  <c r="O568" i="6"/>
  <c r="O597" i="6"/>
  <c r="K632" i="6"/>
  <c r="P144" i="7"/>
  <c r="K340" i="7"/>
  <c r="K381" i="7"/>
  <c r="K427" i="7"/>
  <c r="O455" i="7"/>
  <c r="O435" i="8"/>
  <c r="P144" i="11"/>
  <c r="M142" i="11"/>
  <c r="M140" i="11" s="1"/>
  <c r="K158" i="11"/>
  <c r="L254" i="11"/>
  <c r="L252" i="11" s="1"/>
  <c r="L250" i="11" s="1"/>
  <c r="O250" i="11" s="1"/>
  <c r="M68" i="12"/>
  <c r="M66" i="12" s="1"/>
  <c r="P66" i="12" s="1"/>
  <c r="P70" i="12"/>
  <c r="N34" i="13"/>
  <c r="N14" i="13" s="1"/>
  <c r="J233" i="1"/>
  <c r="N585" i="1"/>
  <c r="J607" i="1"/>
  <c r="N273" i="3"/>
  <c r="N271" i="3" s="1"/>
  <c r="K417" i="3"/>
  <c r="K429" i="3"/>
  <c r="O435" i="3"/>
  <c r="O455" i="3"/>
  <c r="K482" i="3"/>
  <c r="N605" i="1"/>
  <c r="J633" i="1"/>
  <c r="L651" i="1"/>
  <c r="N43" i="4"/>
  <c r="N41" i="4" s="1"/>
  <c r="K340" i="4"/>
  <c r="I618" i="1"/>
  <c r="K620" i="4"/>
  <c r="L33" i="5"/>
  <c r="O33" i="5" s="1"/>
  <c r="N43" i="5"/>
  <c r="N41" i="5" s="1"/>
  <c r="L34" i="5"/>
  <c r="K425" i="5"/>
  <c r="O535" i="5"/>
  <c r="K264" i="6"/>
  <c r="K267" i="6"/>
  <c r="N292" i="6"/>
  <c r="N290" i="6" s="1"/>
  <c r="K343" i="6"/>
  <c r="K349" i="6"/>
  <c r="O403" i="6"/>
  <c r="P98" i="7"/>
  <c r="N142" i="7"/>
  <c r="N140" i="7" s="1"/>
  <c r="J282" i="1"/>
  <c r="N31" i="7"/>
  <c r="N29" i="7" s="1"/>
  <c r="N384" i="1"/>
  <c r="N586" i="1"/>
  <c r="K612" i="7"/>
  <c r="J111" i="1"/>
  <c r="K111" i="1" s="1"/>
  <c r="K158" i="8"/>
  <c r="K189" i="8"/>
  <c r="O404" i="8"/>
  <c r="K421" i="8"/>
  <c r="O439" i="8"/>
  <c r="K450" i="8"/>
  <c r="K435" i="13"/>
  <c r="O437" i="13"/>
  <c r="O597" i="13"/>
  <c r="O665" i="13"/>
  <c r="J64" i="1"/>
  <c r="L57" i="2"/>
  <c r="O57" i="2" s="1"/>
  <c r="M68" i="2"/>
  <c r="M66" i="2" s="1"/>
  <c r="P66" i="2" s="1"/>
  <c r="K112" i="2"/>
  <c r="K158" i="2"/>
  <c r="N222" i="2"/>
  <c r="N220" i="2" s="1"/>
  <c r="K249" i="2"/>
  <c r="K432" i="2"/>
  <c r="K449" i="2"/>
  <c r="O564" i="2"/>
  <c r="K612" i="2"/>
  <c r="K615" i="2"/>
  <c r="I624" i="1"/>
  <c r="J673" i="1"/>
  <c r="K267" i="3"/>
  <c r="J309" i="1"/>
  <c r="N406" i="1"/>
  <c r="N33" i="3"/>
  <c r="N13" i="3" s="1"/>
  <c r="K533" i="3"/>
  <c r="N537" i="1"/>
  <c r="O601" i="3"/>
  <c r="K631" i="3"/>
  <c r="N352" i="1"/>
  <c r="O352" i="1" s="1"/>
  <c r="N33" i="4"/>
  <c r="N13" i="4" s="1"/>
  <c r="K430" i="4"/>
  <c r="K464" i="4"/>
  <c r="J515" i="1"/>
  <c r="J527" i="1"/>
  <c r="J578" i="1"/>
  <c r="J590" i="1"/>
  <c r="K615" i="4"/>
  <c r="K623" i="4"/>
  <c r="J669" i="1"/>
  <c r="K350" i="5"/>
  <c r="I547" i="1"/>
  <c r="O564" i="5"/>
  <c r="O580" i="5"/>
  <c r="K88" i="6"/>
  <c r="K427" i="6"/>
  <c r="K618" i="6"/>
  <c r="L144" i="7"/>
  <c r="L142" i="7" s="1"/>
  <c r="K235" i="7"/>
  <c r="K402" i="7"/>
  <c r="K419" i="7"/>
  <c r="K431" i="7"/>
  <c r="K498" i="7"/>
  <c r="N31" i="8"/>
  <c r="N29" i="8" s="1"/>
  <c r="K372" i="8"/>
  <c r="K381" i="8"/>
  <c r="M292" i="19"/>
  <c r="P292" i="19" s="1"/>
  <c r="P294" i="19"/>
  <c r="J238" i="1"/>
  <c r="I421" i="1"/>
  <c r="N463" i="1"/>
  <c r="J628" i="1"/>
  <c r="J649" i="1"/>
  <c r="J663" i="1"/>
  <c r="L144" i="3"/>
  <c r="L142" i="3" s="1"/>
  <c r="K186" i="3"/>
  <c r="N312" i="3"/>
  <c r="N310" i="3" s="1"/>
  <c r="K341" i="3"/>
  <c r="O383" i="3"/>
  <c r="O404" i="3"/>
  <c r="K498" i="3"/>
  <c r="J612" i="1"/>
  <c r="J624" i="1"/>
  <c r="J659" i="1"/>
  <c r="N273" i="4"/>
  <c r="N271" i="4" s="1"/>
  <c r="J621" i="1"/>
  <c r="N142" i="5"/>
  <c r="N222" i="5"/>
  <c r="N220" i="5" s="1"/>
  <c r="L32" i="6"/>
  <c r="L30" i="6" s="1"/>
  <c r="K402" i="6"/>
  <c r="J289" i="1"/>
  <c r="K289" i="1" s="1"/>
  <c r="N34" i="7"/>
  <c r="O564" i="7"/>
  <c r="J591" i="1"/>
  <c r="K616" i="7"/>
  <c r="P57" i="8"/>
  <c r="L98" i="8"/>
  <c r="O98" i="8" s="1"/>
  <c r="L224" i="8"/>
  <c r="O224" i="8" s="1"/>
  <c r="K370" i="8"/>
  <c r="K428" i="8"/>
  <c r="O564" i="8"/>
  <c r="O599" i="8"/>
  <c r="O337" i="9"/>
  <c r="K668" i="9"/>
  <c r="O351" i="11"/>
  <c r="L31" i="11"/>
  <c r="L29" i="11" s="1"/>
  <c r="O29" i="11" s="1"/>
  <c r="N33" i="11"/>
  <c r="N13" i="11" s="1"/>
  <c r="L24" i="13"/>
  <c r="O24" i="13" s="1"/>
  <c r="J106" i="1"/>
  <c r="K450" i="2"/>
  <c r="J507" i="1"/>
  <c r="J522" i="1"/>
  <c r="N533" i="1"/>
  <c r="J561" i="1"/>
  <c r="O568" i="2"/>
  <c r="O599" i="2"/>
  <c r="J613" i="1"/>
  <c r="K635" i="2"/>
  <c r="P57" i="3"/>
  <c r="K64" i="3"/>
  <c r="K88" i="3"/>
  <c r="K285" i="3"/>
  <c r="N292" i="3"/>
  <c r="N290" i="3" s="1"/>
  <c r="J398" i="1"/>
  <c r="K398" i="1" s="1"/>
  <c r="J415" i="1"/>
  <c r="O459" i="3"/>
  <c r="K464" i="3"/>
  <c r="K499" i="3"/>
  <c r="I531" i="1"/>
  <c r="J546" i="1"/>
  <c r="K92" i="4"/>
  <c r="K110" i="4"/>
  <c r="K199" i="4"/>
  <c r="K216" i="4"/>
  <c r="K267" i="4"/>
  <c r="K372" i="4"/>
  <c r="K401" i="4"/>
  <c r="K417" i="4"/>
  <c r="O437" i="4"/>
  <c r="J531" i="1"/>
  <c r="O568" i="4"/>
  <c r="N581" i="1"/>
  <c r="J675" i="1"/>
  <c r="K199" i="5"/>
  <c r="K324" i="5"/>
  <c r="P333" i="5"/>
  <c r="K345" i="5"/>
  <c r="K349" i="5"/>
  <c r="K372" i="5"/>
  <c r="O401" i="5"/>
  <c r="O537" i="5"/>
  <c r="K573" i="5"/>
  <c r="K65" i="6"/>
  <c r="K80" i="6"/>
  <c r="N142" i="6"/>
  <c r="N140" i="6" s="1"/>
  <c r="K173" i="6"/>
  <c r="K199" i="6"/>
  <c r="K422" i="6"/>
  <c r="K428" i="6"/>
  <c r="K499" i="6"/>
  <c r="K597" i="6"/>
  <c r="K628" i="6"/>
  <c r="L33" i="7"/>
  <c r="O33" i="7" s="1"/>
  <c r="L45" i="7"/>
  <c r="O45" i="7" s="1"/>
  <c r="L314" i="7"/>
  <c r="O314" i="7" s="1"/>
  <c r="O347" i="7"/>
  <c r="K432" i="7"/>
  <c r="O457" i="7"/>
  <c r="P45" i="8"/>
  <c r="K380" i="8"/>
  <c r="O385" i="8"/>
  <c r="K397" i="8"/>
  <c r="K401" i="8"/>
  <c r="P294" i="9"/>
  <c r="M292" i="9"/>
  <c r="P292" i="9" s="1"/>
  <c r="K629" i="9"/>
  <c r="K632" i="9"/>
  <c r="L32" i="10"/>
  <c r="L30" i="10" s="1"/>
  <c r="N34" i="10"/>
  <c r="N14" i="10" s="1"/>
  <c r="O651" i="10"/>
  <c r="L34" i="11"/>
  <c r="N34" i="11"/>
  <c r="N14" i="11" s="1"/>
  <c r="K589" i="12"/>
  <c r="O457" i="14"/>
  <c r="K396" i="15"/>
  <c r="K421" i="15"/>
  <c r="K616" i="15"/>
  <c r="O436" i="21"/>
  <c r="L31" i="21"/>
  <c r="L11" i="21" s="1"/>
  <c r="K451" i="8"/>
  <c r="L24" i="9"/>
  <c r="O24" i="9" s="1"/>
  <c r="J651" i="9"/>
  <c r="P275" i="10"/>
  <c r="K628" i="10"/>
  <c r="L333" i="11"/>
  <c r="O333" i="11" s="1"/>
  <c r="K435" i="11"/>
  <c r="K473" i="11"/>
  <c r="O568" i="11"/>
  <c r="K630" i="11"/>
  <c r="N68" i="12"/>
  <c r="N142" i="12"/>
  <c r="N140" i="12" s="1"/>
  <c r="N34" i="12"/>
  <c r="N14" i="12" s="1"/>
  <c r="N33" i="12"/>
  <c r="N13" i="12" s="1"/>
  <c r="O665" i="12"/>
  <c r="O337" i="13"/>
  <c r="O401" i="13"/>
  <c r="O601" i="13"/>
  <c r="K663" i="13"/>
  <c r="P224" i="14"/>
  <c r="K215" i="15"/>
  <c r="N312" i="15"/>
  <c r="N310" i="15" s="1"/>
  <c r="O582" i="15"/>
  <c r="O457" i="17"/>
  <c r="K465" i="17"/>
  <c r="L32" i="18"/>
  <c r="L30" i="18" s="1"/>
  <c r="M273" i="20"/>
  <c r="P273" i="20" s="1"/>
  <c r="P275" i="20"/>
  <c r="J520" i="1"/>
  <c r="J532" i="1"/>
  <c r="K573" i="8"/>
  <c r="K635" i="8"/>
  <c r="O649" i="8"/>
  <c r="O404" i="9"/>
  <c r="O49" i="10"/>
  <c r="P70" i="10"/>
  <c r="K634" i="10"/>
  <c r="O406" i="11"/>
  <c r="J651" i="11"/>
  <c r="N43" i="12"/>
  <c r="N41" i="12" s="1"/>
  <c r="P57" i="12"/>
  <c r="N120" i="12"/>
  <c r="P120" i="12" s="1"/>
  <c r="N222" i="12"/>
  <c r="N220" i="12" s="1"/>
  <c r="P45" i="13"/>
  <c r="P122" i="13"/>
  <c r="L144" i="13"/>
  <c r="O144" i="13" s="1"/>
  <c r="K416" i="13"/>
  <c r="O533" i="13"/>
  <c r="J671" i="13"/>
  <c r="K671" i="13" s="1"/>
  <c r="N331" i="14"/>
  <c r="N329" i="14" s="1"/>
  <c r="K345" i="14"/>
  <c r="K430" i="14"/>
  <c r="K466" i="14"/>
  <c r="K481" i="14"/>
  <c r="N43" i="15"/>
  <c r="N41" i="15" s="1"/>
  <c r="P224" i="15"/>
  <c r="K229" i="15"/>
  <c r="P314" i="15"/>
  <c r="K376" i="15"/>
  <c r="K402" i="16"/>
  <c r="K416" i="16"/>
  <c r="K83" i="17"/>
  <c r="O347" i="17"/>
  <c r="L33" i="17"/>
  <c r="O33" i="17" s="1"/>
  <c r="O353" i="17"/>
  <c r="O380" i="17"/>
  <c r="K186" i="18"/>
  <c r="O351" i="19"/>
  <c r="L31" i="19"/>
  <c r="O31" i="19" s="1"/>
  <c r="O535" i="19"/>
  <c r="K423" i="20"/>
  <c r="K429" i="20"/>
  <c r="O665" i="20"/>
  <c r="K229" i="9"/>
  <c r="K235" i="9"/>
  <c r="O566" i="9"/>
  <c r="K663" i="9"/>
  <c r="K138" i="10"/>
  <c r="L275" i="10"/>
  <c r="O275" i="10" s="1"/>
  <c r="N292" i="10"/>
  <c r="N290" i="10" s="1"/>
  <c r="K375" i="10"/>
  <c r="N33" i="10"/>
  <c r="N13" i="10" s="1"/>
  <c r="O533" i="10"/>
  <c r="K629" i="10"/>
  <c r="O457" i="11"/>
  <c r="K497" i="11"/>
  <c r="K173" i="12"/>
  <c r="K213" i="12"/>
  <c r="L224" i="12"/>
  <c r="O224" i="12" s="1"/>
  <c r="K417" i="12"/>
  <c r="K420" i="12"/>
  <c r="N32" i="12"/>
  <c r="N30" i="12" s="1"/>
  <c r="N292" i="13"/>
  <c r="N290" i="13" s="1"/>
  <c r="K497" i="13"/>
  <c r="O568" i="13"/>
  <c r="O599" i="13"/>
  <c r="K649" i="13"/>
  <c r="K381" i="14"/>
  <c r="O380" i="15"/>
  <c r="O383" i="15"/>
  <c r="K417" i="15"/>
  <c r="K423" i="15"/>
  <c r="K432" i="15"/>
  <c r="O564" i="15"/>
  <c r="N43" i="16"/>
  <c r="N41" i="16" s="1"/>
  <c r="K328" i="17"/>
  <c r="O566" i="17"/>
  <c r="M142" i="19"/>
  <c r="P144" i="19"/>
  <c r="K88" i="21"/>
  <c r="K132" i="21"/>
  <c r="K158" i="21"/>
  <c r="L275" i="21"/>
  <c r="O275" i="21" s="1"/>
  <c r="N644" i="22"/>
  <c r="N640" i="22" s="1"/>
  <c r="N638" i="22" s="1"/>
  <c r="N636" i="22" s="1"/>
  <c r="N33" i="8"/>
  <c r="N13" i="8" s="1"/>
  <c r="J524" i="1"/>
  <c r="L535" i="1"/>
  <c r="L552" i="1"/>
  <c r="O552" i="1" s="1"/>
  <c r="O601" i="8"/>
  <c r="K650" i="8"/>
  <c r="L275" i="9"/>
  <c r="O275" i="9" s="1"/>
  <c r="N34" i="9"/>
  <c r="N14" i="9" s="1"/>
  <c r="K547" i="9"/>
  <c r="L70" i="10"/>
  <c r="O70" i="10" s="1"/>
  <c r="K149" i="10"/>
  <c r="K158" i="10"/>
  <c r="L333" i="10"/>
  <c r="O333" i="10" s="1"/>
  <c r="K397" i="10"/>
  <c r="K401" i="10"/>
  <c r="K417" i="10"/>
  <c r="K429" i="10"/>
  <c r="K449" i="10"/>
  <c r="K199" i="11"/>
  <c r="K229" i="11"/>
  <c r="P333" i="11"/>
  <c r="O404" i="11"/>
  <c r="K466" i="11"/>
  <c r="K498" i="11"/>
  <c r="L122" i="12"/>
  <c r="O122" i="12" s="1"/>
  <c r="K265" i="12"/>
  <c r="K328" i="12"/>
  <c r="O401" i="12"/>
  <c r="K426" i="12"/>
  <c r="O435" i="12"/>
  <c r="K474" i="12"/>
  <c r="L45" i="13"/>
  <c r="L43" i="13" s="1"/>
  <c r="K213" i="13"/>
  <c r="K401" i="13"/>
  <c r="O406" i="13"/>
  <c r="K425" i="13"/>
  <c r="K428" i="13"/>
  <c r="O439" i="13"/>
  <c r="O459" i="13"/>
  <c r="K481" i="13"/>
  <c r="O537" i="13"/>
  <c r="K648" i="13"/>
  <c r="O661" i="13"/>
  <c r="O671" i="13"/>
  <c r="O49" i="14"/>
  <c r="L98" i="14"/>
  <c r="O98" i="14" s="1"/>
  <c r="K343" i="14"/>
  <c r="N31" i="14"/>
  <c r="N11" i="14" s="1"/>
  <c r="N9" i="14" s="1"/>
  <c r="K416" i="14"/>
  <c r="K422" i="14"/>
  <c r="K428" i="14"/>
  <c r="K431" i="14"/>
  <c r="O437" i="14"/>
  <c r="O533" i="14"/>
  <c r="O564" i="14"/>
  <c r="K213" i="15"/>
  <c r="N33" i="15"/>
  <c r="N13" i="15" s="1"/>
  <c r="K372" i="15"/>
  <c r="L32" i="15"/>
  <c r="L30" i="15" s="1"/>
  <c r="K497" i="15"/>
  <c r="K635" i="15"/>
  <c r="L31" i="16"/>
  <c r="L11" i="16" s="1"/>
  <c r="O11" i="16" s="1"/>
  <c r="N32" i="18"/>
  <c r="N30" i="18" s="1"/>
  <c r="L34" i="18"/>
  <c r="K617" i="18"/>
  <c r="K498" i="21"/>
  <c r="K92" i="16"/>
  <c r="N292" i="16"/>
  <c r="N290" i="16" s="1"/>
  <c r="K423" i="16"/>
  <c r="K429" i="16"/>
  <c r="O601" i="16"/>
  <c r="K634" i="16"/>
  <c r="K117" i="17"/>
  <c r="N120" i="17"/>
  <c r="N118" i="17" s="1"/>
  <c r="K133" i="17"/>
  <c r="N331" i="17"/>
  <c r="N329" i="17" s="1"/>
  <c r="O401" i="17"/>
  <c r="K418" i="17"/>
  <c r="K611" i="17"/>
  <c r="K665" i="17"/>
  <c r="N96" i="18"/>
  <c r="N94" i="18" s="1"/>
  <c r="L294" i="18"/>
  <c r="L292" i="18" s="1"/>
  <c r="L290" i="18" s="1"/>
  <c r="K397" i="18"/>
  <c r="K417" i="18"/>
  <c r="O535" i="18"/>
  <c r="K631" i="18"/>
  <c r="N644" i="18"/>
  <c r="N640" i="18" s="1"/>
  <c r="N638" i="18" s="1"/>
  <c r="N636" i="18" s="1"/>
  <c r="K111" i="19"/>
  <c r="N142" i="19"/>
  <c r="N140" i="19" s="1"/>
  <c r="K266" i="19"/>
  <c r="N312" i="19"/>
  <c r="N310" i="19" s="1"/>
  <c r="N33" i="19"/>
  <c r="N13" i="19" s="1"/>
  <c r="K396" i="19"/>
  <c r="K427" i="19"/>
  <c r="O533" i="19"/>
  <c r="K547" i="19"/>
  <c r="N331" i="20"/>
  <c r="N329" i="20" s="1"/>
  <c r="O404" i="20"/>
  <c r="K421" i="20"/>
  <c r="K427" i="20"/>
  <c r="P74" i="21"/>
  <c r="K133" i="21"/>
  <c r="K265" i="21"/>
  <c r="K285" i="21"/>
  <c r="O354" i="21"/>
  <c r="K451" i="21"/>
  <c r="K465" i="21"/>
  <c r="K482" i="21"/>
  <c r="L333" i="22"/>
  <c r="O333" i="22" s="1"/>
  <c r="O352" i="22"/>
  <c r="L294" i="16"/>
  <c r="L292" i="16" s="1"/>
  <c r="O292" i="16" s="1"/>
  <c r="L24" i="17"/>
  <c r="O24" i="17" s="1"/>
  <c r="K84" i="17"/>
  <c r="L333" i="17"/>
  <c r="K396" i="17"/>
  <c r="K419" i="17"/>
  <c r="N33" i="17"/>
  <c r="N13" i="17" s="1"/>
  <c r="K398" i="18"/>
  <c r="K426" i="18"/>
  <c r="O564" i="18"/>
  <c r="K112" i="19"/>
  <c r="N222" i="19"/>
  <c r="N220" i="19" s="1"/>
  <c r="K229" i="19"/>
  <c r="M118" i="20"/>
  <c r="P118" i="20" s="1"/>
  <c r="N31" i="20"/>
  <c r="N29" i="20" s="1"/>
  <c r="N32" i="20"/>
  <c r="N30" i="20" s="1"/>
  <c r="N120" i="21"/>
  <c r="N118" i="21" s="1"/>
  <c r="N312" i="22"/>
  <c r="N310" i="22" s="1"/>
  <c r="K616" i="22"/>
  <c r="K430" i="16"/>
  <c r="O455" i="16"/>
  <c r="K499" i="16"/>
  <c r="K635" i="16"/>
  <c r="K612" i="17"/>
  <c r="N31" i="18"/>
  <c r="N29" i="18" s="1"/>
  <c r="N28" i="18" s="1"/>
  <c r="N34" i="18"/>
  <c r="N14" i="18" s="1"/>
  <c r="K164" i="19"/>
  <c r="N273" i="19"/>
  <c r="N271" i="19" s="1"/>
  <c r="L294" i="19"/>
  <c r="L292" i="19" s="1"/>
  <c r="O292" i="19" s="1"/>
  <c r="O337" i="19"/>
  <c r="K341" i="19"/>
  <c r="O385" i="19"/>
  <c r="K401" i="19"/>
  <c r="K455" i="19"/>
  <c r="K474" i="19"/>
  <c r="L34" i="19"/>
  <c r="K425" i="20"/>
  <c r="K428" i="20"/>
  <c r="K629" i="20"/>
  <c r="K87" i="21"/>
  <c r="L122" i="21"/>
  <c r="L120" i="21" s="1"/>
  <c r="L118" i="21" s="1"/>
  <c r="P275" i="21"/>
  <c r="L294" i="21"/>
  <c r="O294" i="21" s="1"/>
  <c r="P314" i="21"/>
  <c r="O406" i="21"/>
  <c r="K426" i="21"/>
  <c r="K449" i="21"/>
  <c r="K466" i="21"/>
  <c r="N142" i="22"/>
  <c r="K149" i="22"/>
  <c r="K158" i="22"/>
  <c r="L314" i="22"/>
  <c r="J651" i="22"/>
  <c r="O102" i="16"/>
  <c r="K189" i="16"/>
  <c r="P224" i="16"/>
  <c r="K235" i="16"/>
  <c r="O564" i="16"/>
  <c r="K633" i="16"/>
  <c r="O648" i="16"/>
  <c r="L45" i="17"/>
  <c r="O45" i="17" s="1"/>
  <c r="K401" i="17"/>
  <c r="K450" i="17"/>
  <c r="K473" i="17"/>
  <c r="K547" i="17"/>
  <c r="K629" i="17"/>
  <c r="K635" i="17"/>
  <c r="L122" i="18"/>
  <c r="L120" i="18" s="1"/>
  <c r="O120" i="18" s="1"/>
  <c r="K149" i="18"/>
  <c r="K381" i="18"/>
  <c r="K419" i="18"/>
  <c r="K473" i="18"/>
  <c r="O568" i="18"/>
  <c r="O597" i="18"/>
  <c r="L24" i="19"/>
  <c r="O24" i="19" s="1"/>
  <c r="K92" i="19"/>
  <c r="L98" i="19"/>
  <c r="L96" i="19" s="1"/>
  <c r="N120" i="19"/>
  <c r="N118" i="19" s="1"/>
  <c r="K201" i="19"/>
  <c r="L275" i="19"/>
  <c r="O275" i="19" s="1"/>
  <c r="O383" i="19"/>
  <c r="K564" i="19"/>
  <c r="O580" i="19"/>
  <c r="K628" i="19"/>
  <c r="K631" i="19"/>
  <c r="K663" i="19"/>
  <c r="K149" i="20"/>
  <c r="K402" i="20"/>
  <c r="K435" i="20"/>
  <c r="K573" i="20"/>
  <c r="K199" i="21"/>
  <c r="K229" i="21"/>
  <c r="O380" i="21"/>
  <c r="O383" i="21"/>
  <c r="K398" i="21"/>
  <c r="K591" i="21"/>
  <c r="O599" i="21"/>
  <c r="K628" i="21"/>
  <c r="K631" i="21"/>
  <c r="K663" i="21"/>
  <c r="K533" i="22"/>
  <c r="K564" i="22"/>
  <c r="O601" i="22"/>
  <c r="K626" i="2"/>
  <c r="I620" i="1"/>
  <c r="K625" i="1" s="1"/>
  <c r="I93" i="1"/>
  <c r="I117" i="1"/>
  <c r="P224" i="1"/>
  <c r="I249" i="1"/>
  <c r="N599" i="1"/>
  <c r="N32" i="3"/>
  <c r="N30" i="3" s="1"/>
  <c r="O352" i="4"/>
  <c r="M144" i="1"/>
  <c r="L46" i="1"/>
  <c r="K597" i="2"/>
  <c r="I597" i="1"/>
  <c r="O600" i="2"/>
  <c r="L600" i="1"/>
  <c r="O600" i="1" s="1"/>
  <c r="P294" i="4"/>
  <c r="M292" i="4"/>
  <c r="M290" i="4" s="1"/>
  <c r="P290" i="4" s="1"/>
  <c r="O352" i="5"/>
  <c r="L32" i="5"/>
  <c r="L30" i="5" s="1"/>
  <c r="O551" i="5"/>
  <c r="L551" i="1"/>
  <c r="O565" i="5"/>
  <c r="L565" i="1"/>
  <c r="O565" i="1" s="1"/>
  <c r="M70" i="1"/>
  <c r="J402" i="1"/>
  <c r="K117" i="2"/>
  <c r="P144" i="3"/>
  <c r="N142" i="3"/>
  <c r="N140" i="3" s="1"/>
  <c r="I578" i="1"/>
  <c r="K578" i="1" s="1"/>
  <c r="K578" i="3"/>
  <c r="I108" i="1"/>
  <c r="K108" i="1" s="1"/>
  <c r="I264" i="1"/>
  <c r="I370" i="1"/>
  <c r="O403" i="2"/>
  <c r="L31" i="2"/>
  <c r="O584" i="2"/>
  <c r="L584" i="1"/>
  <c r="N120" i="3"/>
  <c r="N22" i="3"/>
  <c r="O552" i="8"/>
  <c r="L31" i="8"/>
  <c r="L99" i="1"/>
  <c r="K593" i="3"/>
  <c r="I593" i="1"/>
  <c r="I64" i="1"/>
  <c r="I504" i="1"/>
  <c r="K504" i="1" s="1"/>
  <c r="I513" i="1"/>
  <c r="K513" i="1" s="1"/>
  <c r="O564" i="1"/>
  <c r="O537" i="2"/>
  <c r="L34" i="2"/>
  <c r="L537" i="1"/>
  <c r="O554" i="3"/>
  <c r="L33" i="3"/>
  <c r="O33" i="3" s="1"/>
  <c r="L554" i="1"/>
  <c r="O554" i="1" s="1"/>
  <c r="K560" i="3"/>
  <c r="I560" i="1"/>
  <c r="K560" i="1" s="1"/>
  <c r="K508" i="3"/>
  <c r="I508" i="1"/>
  <c r="K508" i="1" s="1"/>
  <c r="N294" i="1"/>
  <c r="I491" i="1"/>
  <c r="K491" i="1" s="1"/>
  <c r="O534" i="3"/>
  <c r="L534" i="1"/>
  <c r="L31" i="3"/>
  <c r="O31" i="3" s="1"/>
  <c r="K111" i="2"/>
  <c r="N33" i="2"/>
  <c r="N13" i="2" s="1"/>
  <c r="K423" i="2"/>
  <c r="K427" i="2"/>
  <c r="O455" i="2"/>
  <c r="K464" i="2"/>
  <c r="O533" i="2"/>
  <c r="O553" i="2"/>
  <c r="O74" i="3"/>
  <c r="K81" i="3"/>
  <c r="K264" i="3"/>
  <c r="O537" i="3"/>
  <c r="O564" i="3"/>
  <c r="K112" i="4"/>
  <c r="K132" i="4"/>
  <c r="K189" i="4"/>
  <c r="K200" i="4"/>
  <c r="K341" i="4"/>
  <c r="K370" i="4"/>
  <c r="K377" i="4"/>
  <c r="K398" i="4"/>
  <c r="O406" i="4"/>
  <c r="K633" i="4"/>
  <c r="N53" i="5"/>
  <c r="L26" i="5"/>
  <c r="L16" i="5" s="1"/>
  <c r="K112" i="5"/>
  <c r="K615" i="1"/>
  <c r="L98" i="2"/>
  <c r="O98" i="2" s="1"/>
  <c r="K138" i="2"/>
  <c r="P144" i="2"/>
  <c r="J155" i="1"/>
  <c r="K176" i="2"/>
  <c r="K229" i="2"/>
  <c r="I428" i="1"/>
  <c r="K428" i="1" s="1"/>
  <c r="J620" i="1"/>
  <c r="J156" i="1"/>
  <c r="J163" i="1"/>
  <c r="J173" i="1"/>
  <c r="J184" i="1"/>
  <c r="J189" i="1"/>
  <c r="K200" i="3"/>
  <c r="L294" i="3"/>
  <c r="O294" i="3" s="1"/>
  <c r="P314" i="3"/>
  <c r="K381" i="3"/>
  <c r="K423" i="3"/>
  <c r="K427" i="3"/>
  <c r="K597" i="3"/>
  <c r="N644" i="3"/>
  <c r="N640" i="3" s="1"/>
  <c r="N638" i="3" s="1"/>
  <c r="N636" i="3" s="1"/>
  <c r="K665" i="3"/>
  <c r="L144" i="4"/>
  <c r="O144" i="4" s="1"/>
  <c r="K498" i="4"/>
  <c r="K547" i="4"/>
  <c r="O582" i="4"/>
  <c r="K591" i="4"/>
  <c r="K617" i="4"/>
  <c r="K630" i="4"/>
  <c r="O661" i="4"/>
  <c r="O102" i="5"/>
  <c r="K113" i="5"/>
  <c r="K375" i="6"/>
  <c r="O383" i="13"/>
  <c r="L32" i="13"/>
  <c r="L30" i="13" s="1"/>
  <c r="K630" i="1"/>
  <c r="N55" i="2"/>
  <c r="N53" i="2" s="1"/>
  <c r="J85" i="1"/>
  <c r="O102" i="2"/>
  <c r="P224" i="2"/>
  <c r="P294" i="2"/>
  <c r="J302" i="1"/>
  <c r="K309" i="2"/>
  <c r="K340" i="2"/>
  <c r="K424" i="2"/>
  <c r="J469" i="1"/>
  <c r="J476" i="1"/>
  <c r="J501" i="1"/>
  <c r="J508" i="1"/>
  <c r="J511" i="1"/>
  <c r="K551" i="2"/>
  <c r="J594" i="1"/>
  <c r="O597" i="2"/>
  <c r="O601" i="2"/>
  <c r="K629" i="2"/>
  <c r="P45" i="3"/>
  <c r="L275" i="3"/>
  <c r="O275" i="3" s="1"/>
  <c r="K424" i="3"/>
  <c r="K428" i="3"/>
  <c r="O439" i="3"/>
  <c r="O535" i="3"/>
  <c r="K630" i="3"/>
  <c r="J671" i="3"/>
  <c r="K671" i="3" s="1"/>
  <c r="K109" i="4"/>
  <c r="K113" i="4"/>
  <c r="O349" i="4"/>
  <c r="K109" i="2"/>
  <c r="J269" i="1"/>
  <c r="N292" i="2"/>
  <c r="N290" i="2" s="1"/>
  <c r="N31" i="2"/>
  <c r="N29" i="2" s="1"/>
  <c r="I367" i="2"/>
  <c r="K367" i="2" s="1"/>
  <c r="O404" i="2"/>
  <c r="K417" i="2"/>
  <c r="K425" i="2"/>
  <c r="O437" i="2"/>
  <c r="K473" i="2"/>
  <c r="K547" i="2"/>
  <c r="O551" i="2"/>
  <c r="L314" i="3"/>
  <c r="O314" i="3" s="1"/>
  <c r="K650" i="3"/>
  <c r="K449" i="4"/>
  <c r="N34" i="5"/>
  <c r="N14" i="5" s="1"/>
  <c r="L34" i="6"/>
  <c r="O34" i="6" s="1"/>
  <c r="L26" i="7"/>
  <c r="L16" i="7" s="1"/>
  <c r="O148" i="7"/>
  <c r="L32" i="8"/>
  <c r="L30" i="8" s="1"/>
  <c r="J78" i="1"/>
  <c r="L32" i="2"/>
  <c r="L30" i="2" s="1"/>
  <c r="J466" i="1"/>
  <c r="N555" i="1"/>
  <c r="O555" i="1" s="1"/>
  <c r="N68" i="3"/>
  <c r="N66" i="3" s="1"/>
  <c r="K87" i="3"/>
  <c r="N331" i="3"/>
  <c r="N329" i="3" s="1"/>
  <c r="O566" i="3"/>
  <c r="L26" i="4"/>
  <c r="N55" i="4"/>
  <c r="N53" i="4" s="1"/>
  <c r="L70" i="4"/>
  <c r="O70" i="4" s="1"/>
  <c r="K186" i="4"/>
  <c r="O354" i="4"/>
  <c r="L32" i="4"/>
  <c r="L30" i="4" s="1"/>
  <c r="O404" i="4"/>
  <c r="K421" i="4"/>
  <c r="K425" i="4"/>
  <c r="K450" i="4"/>
  <c r="K455" i="4"/>
  <c r="K580" i="4"/>
  <c r="O599" i="4"/>
  <c r="J651" i="4"/>
  <c r="K651" i="4" s="1"/>
  <c r="K663" i="4"/>
  <c r="K668" i="4"/>
  <c r="N68" i="5"/>
  <c r="N66" i="5" s="1"/>
  <c r="M120" i="5"/>
  <c r="M118" i="5" s="1"/>
  <c r="P122" i="5"/>
  <c r="M142" i="5"/>
  <c r="M140" i="5" s="1"/>
  <c r="P144" i="5"/>
  <c r="O582" i="1"/>
  <c r="K324" i="2"/>
  <c r="K341" i="2"/>
  <c r="K345" i="2"/>
  <c r="K430" i="2"/>
  <c r="K435" i="2"/>
  <c r="K481" i="2"/>
  <c r="K499" i="2"/>
  <c r="J671" i="2"/>
  <c r="K213" i="3"/>
  <c r="N222" i="3"/>
  <c r="N220" i="3" s="1"/>
  <c r="M292" i="3"/>
  <c r="M290" i="3" s="1"/>
  <c r="P290" i="3" s="1"/>
  <c r="K397" i="3"/>
  <c r="O401" i="3"/>
  <c r="K450" i="3"/>
  <c r="K481" i="3"/>
  <c r="K616" i="3"/>
  <c r="K632" i="3"/>
  <c r="K93" i="4"/>
  <c r="K117" i="4"/>
  <c r="P122" i="4"/>
  <c r="K215" i="4"/>
  <c r="K235" i="4"/>
  <c r="N252" i="4"/>
  <c r="N250" i="4" s="1"/>
  <c r="K397" i="4"/>
  <c r="O401" i="4"/>
  <c r="K422" i="4"/>
  <c r="K482" i="4"/>
  <c r="O533" i="4"/>
  <c r="O580" i="4"/>
  <c r="K589" i="4"/>
  <c r="K597" i="4"/>
  <c r="K616" i="4"/>
  <c r="K632" i="4"/>
  <c r="N644" i="4"/>
  <c r="N640" i="4" s="1"/>
  <c r="N638" i="4" s="1"/>
  <c r="N636" i="4" s="1"/>
  <c r="L57" i="5"/>
  <c r="L55" i="5" s="1"/>
  <c r="K93" i="5"/>
  <c r="K111" i="5"/>
  <c r="K117" i="5"/>
  <c r="N43" i="6"/>
  <c r="N41" i="6" s="1"/>
  <c r="N33" i="6"/>
  <c r="N13" i="6" s="1"/>
  <c r="O455" i="6"/>
  <c r="L33" i="6"/>
  <c r="O33" i="6" s="1"/>
  <c r="O554" i="6"/>
  <c r="M312" i="7"/>
  <c r="P312" i="7" s="1"/>
  <c r="P314" i="7"/>
  <c r="L70" i="2"/>
  <c r="O70" i="2" s="1"/>
  <c r="K149" i="2"/>
  <c r="K185" i="2"/>
  <c r="J216" i="1"/>
  <c r="K216" i="1" s="1"/>
  <c r="K398" i="2"/>
  <c r="N438" i="1"/>
  <c r="J446" i="1"/>
  <c r="J492" i="1"/>
  <c r="N644" i="2"/>
  <c r="N640" i="2" s="1"/>
  <c r="N638" i="2" s="1"/>
  <c r="N636" i="2" s="1"/>
  <c r="K80" i="3"/>
  <c r="K249" i="3"/>
  <c r="K343" i="3"/>
  <c r="O380" i="3"/>
  <c r="K422" i="3"/>
  <c r="K426" i="3"/>
  <c r="K663" i="3"/>
  <c r="O671" i="3"/>
  <c r="K264" i="4"/>
  <c r="K328" i="4"/>
  <c r="O380" i="4"/>
  <c r="K435" i="4"/>
  <c r="O459" i="4"/>
  <c r="K573" i="4"/>
  <c r="K132" i="5"/>
  <c r="L144" i="5"/>
  <c r="L142" i="5" s="1"/>
  <c r="L140" i="5" s="1"/>
  <c r="K189" i="5"/>
  <c r="N33" i="7"/>
  <c r="N13" i="7" s="1"/>
  <c r="P122" i="8"/>
  <c r="M120" i="8"/>
  <c r="P120" i="8" s="1"/>
  <c r="N34" i="8"/>
  <c r="N14" i="8" s="1"/>
  <c r="O354" i="5"/>
  <c r="K498" i="5"/>
  <c r="K158" i="6"/>
  <c r="K201" i="6"/>
  <c r="K401" i="6"/>
  <c r="K432" i="6"/>
  <c r="K185" i="7"/>
  <c r="N312" i="7"/>
  <c r="N310" i="7" s="1"/>
  <c r="O437" i="7"/>
  <c r="K499" i="7"/>
  <c r="K613" i="7"/>
  <c r="L24" i="8"/>
  <c r="O24" i="8" s="1"/>
  <c r="N68" i="8"/>
  <c r="N66" i="8" s="1"/>
  <c r="N120" i="8"/>
  <c r="O337" i="8"/>
  <c r="I367" i="8"/>
  <c r="K367" i="8" s="1"/>
  <c r="O566" i="8"/>
  <c r="J651" i="8"/>
  <c r="K651" i="8" s="1"/>
  <c r="K204" i="9"/>
  <c r="K626" i="9"/>
  <c r="K624" i="9"/>
  <c r="K621" i="9"/>
  <c r="K623" i="9"/>
  <c r="K620" i="9"/>
  <c r="N273" i="10"/>
  <c r="N271" i="10" s="1"/>
  <c r="M120" i="11"/>
  <c r="M118" i="11" s="1"/>
  <c r="P118" i="11" s="1"/>
  <c r="P122" i="11"/>
  <c r="K229" i="12"/>
  <c r="K429" i="12"/>
  <c r="K621" i="12"/>
  <c r="K625" i="12"/>
  <c r="L24" i="14"/>
  <c r="O24" i="14" s="1"/>
  <c r="K431" i="17"/>
  <c r="K621" i="17"/>
  <c r="K624" i="17"/>
  <c r="K620" i="17"/>
  <c r="K110" i="5"/>
  <c r="K133" i="5"/>
  <c r="K215" i="5"/>
  <c r="L224" i="5"/>
  <c r="O224" i="5" s="1"/>
  <c r="N273" i="5"/>
  <c r="N271" i="5" s="1"/>
  <c r="K343" i="5"/>
  <c r="O582" i="5"/>
  <c r="L70" i="6"/>
  <c r="M120" i="6"/>
  <c r="P120" i="6" s="1"/>
  <c r="P224" i="6"/>
  <c r="K266" i="6"/>
  <c r="K340" i="6"/>
  <c r="K376" i="6"/>
  <c r="K397" i="6"/>
  <c r="O401" i="6"/>
  <c r="K421" i="6"/>
  <c r="K449" i="6"/>
  <c r="K466" i="6"/>
  <c r="K473" i="6"/>
  <c r="K498" i="6"/>
  <c r="K635" i="6"/>
  <c r="O406" i="7"/>
  <c r="K435" i="7"/>
  <c r="O566" i="7"/>
  <c r="O599" i="7"/>
  <c r="K628" i="7"/>
  <c r="L70" i="8"/>
  <c r="L68" i="8" s="1"/>
  <c r="O68" i="8" s="1"/>
  <c r="L122" i="8"/>
  <c r="O122" i="8" s="1"/>
  <c r="K164" i="8"/>
  <c r="N222" i="8"/>
  <c r="N220" i="8" s="1"/>
  <c r="K420" i="8"/>
  <c r="K564" i="8"/>
  <c r="K629" i="8"/>
  <c r="K633" i="8"/>
  <c r="L32" i="9"/>
  <c r="O32" i="9" s="1"/>
  <c r="P45" i="9"/>
  <c r="K216" i="9"/>
  <c r="N142" i="10"/>
  <c r="K200" i="10"/>
  <c r="K216" i="10"/>
  <c r="N252" i="10"/>
  <c r="N250" i="10" s="1"/>
  <c r="N31" i="10"/>
  <c r="N29" i="10" s="1"/>
  <c r="L45" i="11"/>
  <c r="L43" i="11" s="1"/>
  <c r="L41" i="11" s="1"/>
  <c r="L70" i="11"/>
  <c r="O70" i="11" s="1"/>
  <c r="K422" i="12"/>
  <c r="N31" i="13"/>
  <c r="N29" i="13" s="1"/>
  <c r="O584" i="21"/>
  <c r="N34" i="21"/>
  <c r="N14" i="21" s="1"/>
  <c r="M68" i="22"/>
  <c r="P68" i="22" s="1"/>
  <c r="P70" i="22"/>
  <c r="K402" i="5"/>
  <c r="K426" i="5"/>
  <c r="K455" i="5"/>
  <c r="K474" i="5"/>
  <c r="K499" i="5"/>
  <c r="K533" i="5"/>
  <c r="O566" i="5"/>
  <c r="K84" i="6"/>
  <c r="K149" i="6"/>
  <c r="P254" i="6"/>
  <c r="K328" i="6"/>
  <c r="L333" i="6"/>
  <c r="K418" i="6"/>
  <c r="K429" i="6"/>
  <c r="N644" i="6"/>
  <c r="N640" i="6" s="1"/>
  <c r="N638" i="6" s="1"/>
  <c r="N636" i="6" s="1"/>
  <c r="K229" i="7"/>
  <c r="L275" i="7"/>
  <c r="O275" i="7" s="1"/>
  <c r="K423" i="7"/>
  <c r="K564" i="7"/>
  <c r="N26" i="8"/>
  <c r="N16" i="8" s="1"/>
  <c r="M55" i="10"/>
  <c r="M53" i="10" s="1"/>
  <c r="M22" i="10"/>
  <c r="M12" i="10" s="1"/>
  <c r="O382" i="10"/>
  <c r="L31" i="10"/>
  <c r="L29" i="10" s="1"/>
  <c r="O29" i="10" s="1"/>
  <c r="K482" i="11"/>
  <c r="N644" i="11"/>
  <c r="N640" i="11" s="1"/>
  <c r="N638" i="11" s="1"/>
  <c r="N636" i="11" s="1"/>
  <c r="M222" i="12"/>
  <c r="M220" i="12" s="1"/>
  <c r="P224" i="12"/>
  <c r="K402" i="12"/>
  <c r="K533" i="12"/>
  <c r="O536" i="12"/>
  <c r="L33" i="12"/>
  <c r="O33" i="12" s="1"/>
  <c r="K573" i="12"/>
  <c r="L333" i="13"/>
  <c r="L331" i="13" s="1"/>
  <c r="L329" i="13" s="1"/>
  <c r="K426" i="13"/>
  <c r="K455" i="13"/>
  <c r="K464" i="13"/>
  <c r="N26" i="6"/>
  <c r="N16" i="6" s="1"/>
  <c r="N252" i="6"/>
  <c r="N250" i="6" s="1"/>
  <c r="N292" i="8"/>
  <c r="N290" i="8" s="1"/>
  <c r="K368" i="8"/>
  <c r="N644" i="8"/>
  <c r="N640" i="8" s="1"/>
  <c r="N638" i="8" s="1"/>
  <c r="N636" i="8" s="1"/>
  <c r="N55" i="10"/>
  <c r="N53" i="10" s="1"/>
  <c r="N22" i="10"/>
  <c r="P98" i="10"/>
  <c r="M96" i="10"/>
  <c r="P96" i="10" s="1"/>
  <c r="K396" i="10"/>
  <c r="N31" i="11"/>
  <c r="K498" i="15"/>
  <c r="K158" i="5"/>
  <c r="K309" i="5"/>
  <c r="O385" i="5"/>
  <c r="K423" i="5"/>
  <c r="O435" i="5"/>
  <c r="O455" i="5"/>
  <c r="K482" i="5"/>
  <c r="K85" i="6"/>
  <c r="K249" i="6"/>
  <c r="L254" i="6"/>
  <c r="O337" i="6"/>
  <c r="K345" i="6"/>
  <c r="O352" i="6"/>
  <c r="O406" i="6"/>
  <c r="K419" i="6"/>
  <c r="K430" i="6"/>
  <c r="K435" i="6"/>
  <c r="K455" i="6"/>
  <c r="O599" i="6"/>
  <c r="J651" i="6"/>
  <c r="K663" i="6"/>
  <c r="P57" i="7"/>
  <c r="P70" i="7"/>
  <c r="K343" i="7"/>
  <c r="K401" i="7"/>
  <c r="O404" i="7"/>
  <c r="K424" i="7"/>
  <c r="K428" i="7"/>
  <c r="O439" i="7"/>
  <c r="O459" i="7"/>
  <c r="K497" i="7"/>
  <c r="K573" i="7"/>
  <c r="K149" i="8"/>
  <c r="K375" i="8"/>
  <c r="O383" i="8"/>
  <c r="K432" i="8"/>
  <c r="O537" i="8"/>
  <c r="O597" i="8"/>
  <c r="L33" i="10"/>
  <c r="O33" i="10" s="1"/>
  <c r="N32" i="10"/>
  <c r="N30" i="10" s="1"/>
  <c r="L34" i="10"/>
  <c r="O597" i="10"/>
  <c r="L32" i="11"/>
  <c r="L30" i="11" s="1"/>
  <c r="O351" i="12"/>
  <c r="L31" i="12"/>
  <c r="L11" i="12" s="1"/>
  <c r="K381" i="12"/>
  <c r="L24" i="6"/>
  <c r="O24" i="6" s="1"/>
  <c r="L31" i="7"/>
  <c r="L29" i="7" s="1"/>
  <c r="O29" i="7" s="1"/>
  <c r="O568" i="7"/>
  <c r="O597" i="7"/>
  <c r="J671" i="7"/>
  <c r="K376" i="8"/>
  <c r="K429" i="8"/>
  <c r="K449" i="8"/>
  <c r="K547" i="8"/>
  <c r="K631" i="8"/>
  <c r="O661" i="8"/>
  <c r="L33" i="9"/>
  <c r="O33" i="9" s="1"/>
  <c r="K149" i="9"/>
  <c r="K213" i="9"/>
  <c r="M222" i="11"/>
  <c r="M220" i="11" s="1"/>
  <c r="P224" i="11"/>
  <c r="N32" i="11"/>
  <c r="N30" i="11" s="1"/>
  <c r="K450" i="11"/>
  <c r="L254" i="12"/>
  <c r="N31" i="12"/>
  <c r="N29" i="12" s="1"/>
  <c r="K473" i="12"/>
  <c r="K149" i="5"/>
  <c r="K289" i="5"/>
  <c r="O337" i="5"/>
  <c r="O349" i="5"/>
  <c r="K380" i="5"/>
  <c r="O404" i="5"/>
  <c r="K416" i="5"/>
  <c r="K424" i="5"/>
  <c r="K428" i="5"/>
  <c r="K597" i="5"/>
  <c r="K630" i="5"/>
  <c r="K634" i="5"/>
  <c r="L122" i="6"/>
  <c r="O122" i="6" s="1"/>
  <c r="K189" i="6"/>
  <c r="K200" i="6"/>
  <c r="N273" i="6"/>
  <c r="P273" i="6" s="1"/>
  <c r="L314" i="6"/>
  <c r="O314" i="6" s="1"/>
  <c r="K368" i="6"/>
  <c r="K416" i="6"/>
  <c r="K431" i="6"/>
  <c r="K464" i="6"/>
  <c r="O533" i="6"/>
  <c r="K573" i="6"/>
  <c r="K665" i="6"/>
  <c r="L57" i="7"/>
  <c r="O57" i="7" s="1"/>
  <c r="L70" i="7"/>
  <c r="L68" i="7" s="1"/>
  <c r="O68" i="7" s="1"/>
  <c r="L122" i="7"/>
  <c r="O122" i="7" s="1"/>
  <c r="K219" i="7"/>
  <c r="N252" i="7"/>
  <c r="N250" i="7" s="1"/>
  <c r="N331" i="7"/>
  <c r="N329" i="7" s="1"/>
  <c r="O380" i="7"/>
  <c r="O401" i="7"/>
  <c r="K425" i="7"/>
  <c r="K429" i="7"/>
  <c r="O601" i="7"/>
  <c r="K634" i="7"/>
  <c r="J651" i="7"/>
  <c r="N43" i="8"/>
  <c r="N41" i="8" s="1"/>
  <c r="N96" i="8"/>
  <c r="N94" i="8" s="1"/>
  <c r="P144" i="8"/>
  <c r="N312" i="8"/>
  <c r="N310" i="8" s="1"/>
  <c r="P337" i="8"/>
  <c r="K398" i="8"/>
  <c r="K402" i="8"/>
  <c r="N68" i="9"/>
  <c r="P68" i="9" s="1"/>
  <c r="N120" i="9"/>
  <c r="N118" i="9" s="1"/>
  <c r="K138" i="9"/>
  <c r="P144" i="9"/>
  <c r="K199" i="9"/>
  <c r="K613" i="9"/>
  <c r="K612" i="9"/>
  <c r="K611" i="9"/>
  <c r="N26" i="10"/>
  <c r="N16" i="10" s="1"/>
  <c r="K547" i="11"/>
  <c r="L275" i="13"/>
  <c r="O275" i="13" s="1"/>
  <c r="N31" i="9"/>
  <c r="N29" i="9" s="1"/>
  <c r="N28" i="9" s="1"/>
  <c r="K423" i="9"/>
  <c r="K665" i="9"/>
  <c r="O668" i="9"/>
  <c r="L98" i="10"/>
  <c r="L96" i="10" s="1"/>
  <c r="O96" i="10" s="1"/>
  <c r="K189" i="10"/>
  <c r="K235" i="10"/>
  <c r="L294" i="10"/>
  <c r="O294" i="10" s="1"/>
  <c r="O352" i="10"/>
  <c r="O435" i="10"/>
  <c r="O439" i="10"/>
  <c r="O535" i="10"/>
  <c r="K630" i="10"/>
  <c r="L33" i="11"/>
  <c r="O33" i="11" s="1"/>
  <c r="K235" i="11"/>
  <c r="L275" i="11"/>
  <c r="O275" i="11" s="1"/>
  <c r="K481" i="11"/>
  <c r="K631" i="11"/>
  <c r="L57" i="12"/>
  <c r="O57" i="12" s="1"/>
  <c r="O102" i="12"/>
  <c r="K109" i="12"/>
  <c r="K138" i="12"/>
  <c r="K235" i="12"/>
  <c r="N331" i="12"/>
  <c r="N329" i="12" s="1"/>
  <c r="K368" i="12"/>
  <c r="O459" i="12"/>
  <c r="K564" i="12"/>
  <c r="O566" i="12"/>
  <c r="K628" i="12"/>
  <c r="K635" i="12"/>
  <c r="O648" i="12"/>
  <c r="K663" i="12"/>
  <c r="O671" i="12"/>
  <c r="K81" i="13"/>
  <c r="K88" i="13"/>
  <c r="L98" i="13"/>
  <c r="L96" i="13" s="1"/>
  <c r="O96" i="13" s="1"/>
  <c r="N120" i="13"/>
  <c r="N118" i="13" s="1"/>
  <c r="K164" i="13"/>
  <c r="K199" i="13"/>
  <c r="L34" i="13"/>
  <c r="K449" i="13"/>
  <c r="O535" i="13"/>
  <c r="K564" i="13"/>
  <c r="K612" i="13"/>
  <c r="K633" i="13"/>
  <c r="N33" i="14"/>
  <c r="N13" i="14" s="1"/>
  <c r="K398" i="14"/>
  <c r="K402" i="14"/>
  <c r="P45" i="15"/>
  <c r="M22" i="15"/>
  <c r="O337" i="15"/>
  <c r="N33" i="16"/>
  <c r="N13" i="16" s="1"/>
  <c r="N34" i="17"/>
  <c r="N14" i="17" s="1"/>
  <c r="M142" i="18"/>
  <c r="M140" i="18" s="1"/>
  <c r="P144" i="18"/>
  <c r="O661" i="9"/>
  <c r="K380" i="10"/>
  <c r="O383" i="10"/>
  <c r="O404" i="10"/>
  <c r="K424" i="10"/>
  <c r="K432" i="10"/>
  <c r="K631" i="10"/>
  <c r="L640" i="10"/>
  <c r="L638" i="10" s="1"/>
  <c r="K328" i="11"/>
  <c r="K398" i="11"/>
  <c r="O651" i="12"/>
  <c r="N96" i="13"/>
  <c r="N94" i="13" s="1"/>
  <c r="N32" i="13"/>
  <c r="N30" i="13" s="1"/>
  <c r="M22" i="14"/>
  <c r="N68" i="14"/>
  <c r="N66" i="14" s="1"/>
  <c r="M140" i="14"/>
  <c r="L26" i="16"/>
  <c r="O49" i="16"/>
  <c r="L23" i="16"/>
  <c r="O23" i="16" s="1"/>
  <c r="N34" i="16"/>
  <c r="N14" i="16" s="1"/>
  <c r="K266" i="17"/>
  <c r="N32" i="17"/>
  <c r="N30" i="17" s="1"/>
  <c r="N31" i="17"/>
  <c r="N11" i="17" s="1"/>
  <c r="N9" i="17" s="1"/>
  <c r="M292" i="20"/>
  <c r="P292" i="20" s="1"/>
  <c r="P294" i="20"/>
  <c r="N33" i="9"/>
  <c r="N13" i="9" s="1"/>
  <c r="N644" i="9"/>
  <c r="N640" i="9" s="1"/>
  <c r="N638" i="9" s="1"/>
  <c r="N636" i="9" s="1"/>
  <c r="K635" i="10"/>
  <c r="O650" i="10"/>
  <c r="J651" i="10"/>
  <c r="K651" i="10" s="1"/>
  <c r="K663" i="10"/>
  <c r="K668" i="10"/>
  <c r="O671" i="10"/>
  <c r="L26" i="11"/>
  <c r="L16" i="11" s="1"/>
  <c r="N26" i="11"/>
  <c r="N16" i="11" s="1"/>
  <c r="N142" i="11"/>
  <c r="N140" i="11" s="1"/>
  <c r="K189" i="11"/>
  <c r="K426" i="11"/>
  <c r="O535" i="11"/>
  <c r="O566" i="11"/>
  <c r="L70" i="12"/>
  <c r="O70" i="12" s="1"/>
  <c r="P98" i="12"/>
  <c r="K340" i="12"/>
  <c r="K349" i="12"/>
  <c r="O352" i="12"/>
  <c r="K401" i="12"/>
  <c r="K455" i="12"/>
  <c r="K482" i="12"/>
  <c r="K547" i="12"/>
  <c r="K597" i="12"/>
  <c r="K630" i="12"/>
  <c r="P70" i="13"/>
  <c r="M96" i="13"/>
  <c r="P96" i="13" s="1"/>
  <c r="P224" i="13"/>
  <c r="O404" i="13"/>
  <c r="O435" i="13"/>
  <c r="O455" i="13"/>
  <c r="K618" i="13"/>
  <c r="K631" i="13"/>
  <c r="K635" i="13"/>
  <c r="L70" i="14"/>
  <c r="L68" i="14" s="1"/>
  <c r="O68" i="14" s="1"/>
  <c r="O665" i="14"/>
  <c r="K149" i="15"/>
  <c r="O435" i="15"/>
  <c r="K219" i="17"/>
  <c r="O661" i="19"/>
  <c r="O401" i="9"/>
  <c r="K425" i="9"/>
  <c r="O568" i="9"/>
  <c r="N222" i="10"/>
  <c r="N220" i="10" s="1"/>
  <c r="O380" i="10"/>
  <c r="O401" i="10"/>
  <c r="O564" i="10"/>
  <c r="K649" i="10"/>
  <c r="L144" i="11"/>
  <c r="L142" i="11" s="1"/>
  <c r="L140" i="11" s="1"/>
  <c r="L224" i="11"/>
  <c r="O224" i="11" s="1"/>
  <c r="N273" i="11"/>
  <c r="N271" i="11" s="1"/>
  <c r="L294" i="11"/>
  <c r="O294" i="11" s="1"/>
  <c r="L314" i="11"/>
  <c r="L312" i="11" s="1"/>
  <c r="O312" i="11" s="1"/>
  <c r="K416" i="11"/>
  <c r="K423" i="11"/>
  <c r="K427" i="11"/>
  <c r="O459" i="11"/>
  <c r="J671" i="11"/>
  <c r="N96" i="12"/>
  <c r="N94" i="12" s="1"/>
  <c r="N55" i="13"/>
  <c r="N53" i="13" s="1"/>
  <c r="N222" i="13"/>
  <c r="N220" i="13" s="1"/>
  <c r="N644" i="13"/>
  <c r="N640" i="13" s="1"/>
  <c r="N638" i="13" s="1"/>
  <c r="N636" i="13" s="1"/>
  <c r="M312" i="14"/>
  <c r="P312" i="14" s="1"/>
  <c r="P314" i="14"/>
  <c r="K613" i="14"/>
  <c r="K612" i="14"/>
  <c r="O439" i="15"/>
  <c r="N34" i="15"/>
  <c r="N14" i="15" s="1"/>
  <c r="O352" i="19"/>
  <c r="L32" i="19"/>
  <c r="O567" i="19"/>
  <c r="L33" i="19"/>
  <c r="O33" i="19" s="1"/>
  <c r="N331" i="10"/>
  <c r="N329" i="10" s="1"/>
  <c r="K573" i="11"/>
  <c r="K597" i="11"/>
  <c r="K634" i="11"/>
  <c r="L98" i="12"/>
  <c r="L96" i="12" s="1"/>
  <c r="K108" i="12"/>
  <c r="K149" i="12"/>
  <c r="P254" i="12"/>
  <c r="L275" i="12"/>
  <c r="O275" i="12" s="1"/>
  <c r="L23" i="12"/>
  <c r="O23" i="12" s="1"/>
  <c r="L314" i="12"/>
  <c r="O314" i="12" s="1"/>
  <c r="O349" i="12"/>
  <c r="K375" i="12"/>
  <c r="O383" i="12"/>
  <c r="K464" i="12"/>
  <c r="K497" i="12"/>
  <c r="O582" i="12"/>
  <c r="O601" i="12"/>
  <c r="K618" i="12"/>
  <c r="K634" i="12"/>
  <c r="K648" i="12"/>
  <c r="K650" i="12"/>
  <c r="L70" i="13"/>
  <c r="O70" i="13" s="1"/>
  <c r="K80" i="13"/>
  <c r="N142" i="13"/>
  <c r="P142" i="13" s="1"/>
  <c r="K173" i="13"/>
  <c r="L224" i="13"/>
  <c r="O224" i="13" s="1"/>
  <c r="N252" i="13"/>
  <c r="N250" i="13" s="1"/>
  <c r="K473" i="13"/>
  <c r="K547" i="13"/>
  <c r="O566" i="13"/>
  <c r="K615" i="13"/>
  <c r="K632" i="13"/>
  <c r="K482" i="14"/>
  <c r="O599" i="14"/>
  <c r="P98" i="15"/>
  <c r="M96" i="15"/>
  <c r="P96" i="15" s="1"/>
  <c r="L31" i="15"/>
  <c r="L29" i="15" s="1"/>
  <c r="O29" i="15" s="1"/>
  <c r="K420" i="15"/>
  <c r="K424" i="15"/>
  <c r="K111" i="16"/>
  <c r="N33" i="18"/>
  <c r="N13" i="18" s="1"/>
  <c r="K430" i="18"/>
  <c r="K435" i="18"/>
  <c r="O455" i="18"/>
  <c r="N252" i="9"/>
  <c r="N250" i="9" s="1"/>
  <c r="K426" i="9"/>
  <c r="P45" i="10"/>
  <c r="L24" i="10"/>
  <c r="O24" i="10" s="1"/>
  <c r="L254" i="10"/>
  <c r="O254" i="10" s="1"/>
  <c r="N120" i="11"/>
  <c r="N118" i="11" s="1"/>
  <c r="L33" i="16"/>
  <c r="O33" i="16" s="1"/>
  <c r="O438" i="16"/>
  <c r="L33" i="18"/>
  <c r="O33" i="18" s="1"/>
  <c r="O384" i="18"/>
  <c r="N273" i="15"/>
  <c r="N271" i="15" s="1"/>
  <c r="O404" i="15"/>
  <c r="K473" i="15"/>
  <c r="P57" i="16"/>
  <c r="K112" i="16"/>
  <c r="N31" i="16"/>
  <c r="N11" i="16" s="1"/>
  <c r="N9" i="16" s="1"/>
  <c r="K431" i="16"/>
  <c r="O533" i="16"/>
  <c r="L31" i="17"/>
  <c r="L11" i="17" s="1"/>
  <c r="N252" i="17"/>
  <c r="N250" i="17" s="1"/>
  <c r="K341" i="17"/>
  <c r="K375" i="17"/>
  <c r="K380" i="17"/>
  <c r="O383" i="17"/>
  <c r="K417" i="17"/>
  <c r="K421" i="17"/>
  <c r="K428" i="17"/>
  <c r="N32" i="19"/>
  <c r="N30" i="19" s="1"/>
  <c r="N96" i="21"/>
  <c r="N94" i="21" s="1"/>
  <c r="N312" i="14"/>
  <c r="N310" i="14" s="1"/>
  <c r="N32" i="14"/>
  <c r="N30" i="14" s="1"/>
  <c r="O385" i="14"/>
  <c r="K419" i="14"/>
  <c r="K423" i="14"/>
  <c r="K435" i="14"/>
  <c r="K455" i="14"/>
  <c r="K464" i="14"/>
  <c r="K547" i="14"/>
  <c r="K597" i="14"/>
  <c r="K629" i="14"/>
  <c r="L24" i="15"/>
  <c r="O24" i="15" s="1"/>
  <c r="P57" i="15"/>
  <c r="N22" i="15"/>
  <c r="L98" i="15"/>
  <c r="O98" i="15" s="1"/>
  <c r="N142" i="15"/>
  <c r="N140" i="15" s="1"/>
  <c r="K199" i="15"/>
  <c r="K204" i="15"/>
  <c r="L275" i="15"/>
  <c r="O275" i="15" s="1"/>
  <c r="K285" i="15"/>
  <c r="O347" i="15"/>
  <c r="O401" i="15"/>
  <c r="K425" i="15"/>
  <c r="K466" i="15"/>
  <c r="K474" i="15"/>
  <c r="K499" i="15"/>
  <c r="O580" i="15"/>
  <c r="O584" i="15"/>
  <c r="L57" i="16"/>
  <c r="L55" i="16" s="1"/>
  <c r="N252" i="16"/>
  <c r="N250" i="16" s="1"/>
  <c r="N273" i="16"/>
  <c r="P273" i="16" s="1"/>
  <c r="K380" i="16"/>
  <c r="K396" i="16"/>
  <c r="K401" i="16"/>
  <c r="K420" i="16"/>
  <c r="O439" i="16"/>
  <c r="O459" i="16"/>
  <c r="K497" i="16"/>
  <c r="O568" i="16"/>
  <c r="K630" i="16"/>
  <c r="M68" i="17"/>
  <c r="M66" i="17" s="1"/>
  <c r="N96" i="17"/>
  <c r="N94" i="17" s="1"/>
  <c r="K200" i="17"/>
  <c r="L224" i="17"/>
  <c r="L222" i="17" s="1"/>
  <c r="L254" i="17"/>
  <c r="L252" i="17" s="1"/>
  <c r="O252" i="17" s="1"/>
  <c r="N312" i="17"/>
  <c r="N310" i="17" s="1"/>
  <c r="K449" i="17"/>
  <c r="L98" i="18"/>
  <c r="O98" i="18" s="1"/>
  <c r="L24" i="18"/>
  <c r="O24" i="18" s="1"/>
  <c r="K425" i="19"/>
  <c r="K429" i="19"/>
  <c r="P45" i="20"/>
  <c r="L34" i="21"/>
  <c r="P254" i="21"/>
  <c r="K267" i="21"/>
  <c r="O437" i="21"/>
  <c r="L32" i="21"/>
  <c r="L30" i="21" s="1"/>
  <c r="K464" i="21"/>
  <c r="P294" i="22"/>
  <c r="M292" i="22"/>
  <c r="P292" i="22" s="1"/>
  <c r="P337" i="22"/>
  <c r="M26" i="22"/>
  <c r="M16" i="22" s="1"/>
  <c r="N34" i="22"/>
  <c r="N14" i="22" s="1"/>
  <c r="K625" i="22"/>
  <c r="K624" i="22"/>
  <c r="K219" i="14"/>
  <c r="K616" i="14"/>
  <c r="N120" i="15"/>
  <c r="N118" i="15" s="1"/>
  <c r="N252" i="15"/>
  <c r="N250" i="15" s="1"/>
  <c r="I367" i="15"/>
  <c r="K367" i="15" s="1"/>
  <c r="K149" i="16"/>
  <c r="K547" i="16"/>
  <c r="K617" i="16"/>
  <c r="N644" i="16"/>
  <c r="N640" i="16" s="1"/>
  <c r="N638" i="16" s="1"/>
  <c r="N636" i="16" s="1"/>
  <c r="P45" i="17"/>
  <c r="K368" i="17"/>
  <c r="K199" i="14"/>
  <c r="N252" i="14"/>
  <c r="N250" i="14" s="1"/>
  <c r="K396" i="14"/>
  <c r="K401" i="14"/>
  <c r="K498" i="14"/>
  <c r="O535" i="14"/>
  <c r="O597" i="14"/>
  <c r="O649" i="14"/>
  <c r="O651" i="14"/>
  <c r="J651" i="14"/>
  <c r="K651" i="14" s="1"/>
  <c r="K668" i="14"/>
  <c r="L122" i="15"/>
  <c r="O122" i="15" s="1"/>
  <c r="K164" i="15"/>
  <c r="K249" i="15"/>
  <c r="L254" i="15"/>
  <c r="L252" i="15" s="1"/>
  <c r="N331" i="15"/>
  <c r="N329" i="15" s="1"/>
  <c r="K340" i="15"/>
  <c r="K377" i="15"/>
  <c r="K398" i="15"/>
  <c r="O406" i="15"/>
  <c r="K426" i="15"/>
  <c r="K450" i="15"/>
  <c r="K455" i="15"/>
  <c r="O533" i="15"/>
  <c r="O597" i="15"/>
  <c r="M22" i="16"/>
  <c r="M12" i="16" s="1"/>
  <c r="L70" i="16"/>
  <c r="L68" i="16" s="1"/>
  <c r="O68" i="16" s="1"/>
  <c r="K199" i="16"/>
  <c r="K285" i="16"/>
  <c r="K328" i="16"/>
  <c r="O380" i="16"/>
  <c r="K397" i="16"/>
  <c r="O401" i="16"/>
  <c r="K421" i="16"/>
  <c r="K425" i="16"/>
  <c r="K432" i="16"/>
  <c r="K449" i="16"/>
  <c r="K498" i="16"/>
  <c r="O535" i="16"/>
  <c r="O597" i="16"/>
  <c r="K631" i="16"/>
  <c r="P57" i="17"/>
  <c r="K65" i="17"/>
  <c r="L70" i="17"/>
  <c r="L68" i="17" s="1"/>
  <c r="L66" i="17" s="1"/>
  <c r="K80" i="17"/>
  <c r="O354" i="17"/>
  <c r="K455" i="17"/>
  <c r="O537" i="17"/>
  <c r="O533" i="18"/>
  <c r="K622" i="19"/>
  <c r="K621" i="19"/>
  <c r="K624" i="19"/>
  <c r="O439" i="20"/>
  <c r="L34" i="20"/>
  <c r="O31" i="21"/>
  <c r="K597" i="22"/>
  <c r="N644" i="15"/>
  <c r="N640" i="15" s="1"/>
  <c r="N638" i="15" s="1"/>
  <c r="N636" i="15" s="1"/>
  <c r="N26" i="16"/>
  <c r="N16" i="16" s="1"/>
  <c r="O74" i="19"/>
  <c r="L26" i="19"/>
  <c r="L16" i="19" s="1"/>
  <c r="N34" i="20"/>
  <c r="N14" i="20" s="1"/>
  <c r="P144" i="14"/>
  <c r="P333" i="14"/>
  <c r="K340" i="14"/>
  <c r="L34" i="14"/>
  <c r="O401" i="14"/>
  <c r="K425" i="14"/>
  <c r="O566" i="14"/>
  <c r="O668" i="14"/>
  <c r="K265" i="15"/>
  <c r="K345" i="15"/>
  <c r="O349" i="15"/>
  <c r="K431" i="15"/>
  <c r="O455" i="15"/>
  <c r="O568" i="15"/>
  <c r="K630" i="15"/>
  <c r="K634" i="15"/>
  <c r="L45" i="16"/>
  <c r="O45" i="16" s="1"/>
  <c r="P144" i="16"/>
  <c r="K173" i="16"/>
  <c r="K200" i="16"/>
  <c r="L224" i="16"/>
  <c r="O224" i="16" s="1"/>
  <c r="L333" i="16"/>
  <c r="O333" i="16" s="1"/>
  <c r="K381" i="16"/>
  <c r="K398" i="16"/>
  <c r="K422" i="16"/>
  <c r="K426" i="16"/>
  <c r="K450" i="16"/>
  <c r="K533" i="16"/>
  <c r="O566" i="16"/>
  <c r="K628" i="16"/>
  <c r="L275" i="17"/>
  <c r="L273" i="17" s="1"/>
  <c r="L271" i="17" s="1"/>
  <c r="K340" i="17"/>
  <c r="K632" i="17"/>
  <c r="K649" i="17"/>
  <c r="K628" i="18"/>
  <c r="K377" i="19"/>
  <c r="K189" i="20"/>
  <c r="O601" i="20"/>
  <c r="L640" i="20"/>
  <c r="L638" i="20" s="1"/>
  <c r="P337" i="21"/>
  <c r="K372" i="21"/>
  <c r="N33" i="21"/>
  <c r="N13" i="21" s="1"/>
  <c r="K633" i="21"/>
  <c r="K615" i="17"/>
  <c r="K619" i="17"/>
  <c r="K626" i="17"/>
  <c r="K158" i="18"/>
  <c r="L333" i="18"/>
  <c r="O333" i="18" s="1"/>
  <c r="K341" i="18"/>
  <c r="K418" i="18"/>
  <c r="K429" i="18"/>
  <c r="L70" i="19"/>
  <c r="O70" i="19" s="1"/>
  <c r="K199" i="19"/>
  <c r="K265" i="19"/>
  <c r="P333" i="19"/>
  <c r="K340" i="19"/>
  <c r="O347" i="19"/>
  <c r="O380" i="19"/>
  <c r="O401" i="19"/>
  <c r="K421" i="19"/>
  <c r="K432" i="19"/>
  <c r="K481" i="19"/>
  <c r="O566" i="19"/>
  <c r="K580" i="19"/>
  <c r="P144" i="20"/>
  <c r="K229" i="20"/>
  <c r="M331" i="20"/>
  <c r="M329" i="20" s="1"/>
  <c r="O347" i="20"/>
  <c r="O435" i="20"/>
  <c r="O564" i="20"/>
  <c r="K64" i="21"/>
  <c r="P70" i="21"/>
  <c r="K341" i="21"/>
  <c r="O349" i="21"/>
  <c r="K421" i="21"/>
  <c r="K425" i="21"/>
  <c r="K429" i="21"/>
  <c r="K499" i="21"/>
  <c r="K573" i="21"/>
  <c r="K597" i="21"/>
  <c r="K199" i="22"/>
  <c r="O347" i="22"/>
  <c r="K428" i="22"/>
  <c r="K619" i="22"/>
  <c r="K633" i="17"/>
  <c r="K64" i="18"/>
  <c r="K82" i="18"/>
  <c r="L224" i="18"/>
  <c r="L222" i="18" s="1"/>
  <c r="L314" i="18"/>
  <c r="O314" i="18" s="1"/>
  <c r="K629" i="18"/>
  <c r="L45" i="19"/>
  <c r="O45" i="19" s="1"/>
  <c r="N68" i="19"/>
  <c r="P68" i="19" s="1"/>
  <c r="P98" i="19"/>
  <c r="K200" i="19"/>
  <c r="L224" i="19"/>
  <c r="O224" i="19" s="1"/>
  <c r="K285" i="19"/>
  <c r="L333" i="19"/>
  <c r="O333" i="19" s="1"/>
  <c r="K402" i="19"/>
  <c r="O406" i="19"/>
  <c r="K426" i="19"/>
  <c r="O437" i="19"/>
  <c r="K450" i="19"/>
  <c r="K482" i="19"/>
  <c r="K593" i="19"/>
  <c r="K632" i="19"/>
  <c r="O650" i="19"/>
  <c r="O535" i="20"/>
  <c r="K612" i="20"/>
  <c r="M273" i="21"/>
  <c r="M271" i="21" s="1"/>
  <c r="O537" i="21"/>
  <c r="O597" i="21"/>
  <c r="O601" i="21"/>
  <c r="K634" i="21"/>
  <c r="K200" i="22"/>
  <c r="K429" i="22"/>
  <c r="O597" i="17"/>
  <c r="K343" i="18"/>
  <c r="K416" i="18"/>
  <c r="O580" i="18"/>
  <c r="O584" i="18"/>
  <c r="L24" i="20"/>
  <c r="O24" i="20" s="1"/>
  <c r="K158" i="20"/>
  <c r="M252" i="20"/>
  <c r="M250" i="20" s="1"/>
  <c r="P250" i="20" s="1"/>
  <c r="L23" i="20"/>
  <c r="O23" i="20" s="1"/>
  <c r="K533" i="20"/>
  <c r="O566" i="20"/>
  <c r="M26" i="21"/>
  <c r="M16" i="21" s="1"/>
  <c r="K189" i="21"/>
  <c r="O459" i="21"/>
  <c r="K547" i="21"/>
  <c r="K650" i="21"/>
  <c r="O661" i="21"/>
  <c r="N96" i="22"/>
  <c r="N94" i="22" s="1"/>
  <c r="L122" i="22"/>
  <c r="L120" i="22" s="1"/>
  <c r="O120" i="22" s="1"/>
  <c r="L294" i="22"/>
  <c r="O294" i="22" s="1"/>
  <c r="K426" i="22"/>
  <c r="K621" i="22"/>
  <c r="O535" i="17"/>
  <c r="N55" i="18"/>
  <c r="N53" i="18" s="1"/>
  <c r="N68" i="18"/>
  <c r="N66" i="18" s="1"/>
  <c r="M96" i="18"/>
  <c r="P96" i="18" s="1"/>
  <c r="N252" i="18"/>
  <c r="N250" i="18" s="1"/>
  <c r="N55" i="19"/>
  <c r="N53" i="19" s="1"/>
  <c r="K158" i="19"/>
  <c r="K416" i="19"/>
  <c r="K423" i="19"/>
  <c r="N96" i="20"/>
  <c r="N94" i="20" s="1"/>
  <c r="N142" i="20"/>
  <c r="K622" i="20"/>
  <c r="N331" i="21"/>
  <c r="N329" i="21" s="1"/>
  <c r="N32" i="21"/>
  <c r="N30" i="21" s="1"/>
  <c r="K613" i="21"/>
  <c r="N33" i="22"/>
  <c r="N13" i="22" s="1"/>
  <c r="O533" i="22"/>
  <c r="N26" i="18"/>
  <c r="N16" i="18" s="1"/>
  <c r="L57" i="18"/>
  <c r="L70" i="18"/>
  <c r="L68" i="18" s="1"/>
  <c r="N292" i="18"/>
  <c r="N290" i="18" s="1"/>
  <c r="P290" i="18" s="1"/>
  <c r="K396" i="18"/>
  <c r="K449" i="18"/>
  <c r="O457" i="18"/>
  <c r="K591" i="19"/>
  <c r="N222" i="20"/>
  <c r="N220" i="20" s="1"/>
  <c r="P220" i="20" s="1"/>
  <c r="K235" i="20"/>
  <c r="O406" i="20"/>
  <c r="K430" i="20"/>
  <c r="O533" i="20"/>
  <c r="N26" i="21"/>
  <c r="N16" i="21" s="1"/>
  <c r="K117" i="21"/>
  <c r="N273" i="21"/>
  <c r="N271" i="21" s="1"/>
  <c r="L333" i="21"/>
  <c r="K340" i="21"/>
  <c r="K349" i="21"/>
  <c r="O352" i="21"/>
  <c r="K619" i="21"/>
  <c r="K635" i="21"/>
  <c r="K435" i="22"/>
  <c r="K474" i="17"/>
  <c r="K616" i="17"/>
  <c r="N142" i="18"/>
  <c r="N140" i="18" s="1"/>
  <c r="P70" i="19"/>
  <c r="O102" i="19"/>
  <c r="K109" i="19"/>
  <c r="L254" i="19"/>
  <c r="L252" i="19" s="1"/>
  <c r="L250" i="19" s="1"/>
  <c r="K264" i="19"/>
  <c r="K350" i="19"/>
  <c r="O354" i="19"/>
  <c r="K372" i="19"/>
  <c r="K473" i="19"/>
  <c r="O582" i="19"/>
  <c r="K630" i="19"/>
  <c r="J651" i="19"/>
  <c r="O566" i="21"/>
  <c r="J651" i="21"/>
  <c r="K651" i="21" s="1"/>
  <c r="K88" i="1"/>
  <c r="J176" i="1"/>
  <c r="K176" i="1" s="1"/>
  <c r="L225" i="1"/>
  <c r="L279" i="1"/>
  <c r="O279" i="1" s="1"/>
  <c r="J341" i="1"/>
  <c r="K341" i="1" s="1"/>
  <c r="K423" i="1"/>
  <c r="L649" i="1"/>
  <c r="O649" i="1" s="1"/>
  <c r="N43" i="2"/>
  <c r="N41" i="2" s="1"/>
  <c r="K110" i="2"/>
  <c r="K113" i="2"/>
  <c r="P122" i="2"/>
  <c r="K216" i="2"/>
  <c r="K285" i="2"/>
  <c r="N312" i="2"/>
  <c r="P312" i="2" s="1"/>
  <c r="L333" i="2"/>
  <c r="K375" i="2"/>
  <c r="K381" i="2"/>
  <c r="O435" i="2"/>
  <c r="K482" i="2"/>
  <c r="O555" i="2"/>
  <c r="K622" i="2"/>
  <c r="K624" i="2"/>
  <c r="K620" i="2"/>
  <c r="I82" i="1"/>
  <c r="K82" i="1" s="1"/>
  <c r="J417" i="1"/>
  <c r="K455" i="1"/>
  <c r="L533" i="1"/>
  <c r="L536" i="1"/>
  <c r="K595" i="1"/>
  <c r="L33" i="2"/>
  <c r="O33" i="2" s="1"/>
  <c r="L45" i="2"/>
  <c r="O45" i="2" s="1"/>
  <c r="K132" i="2"/>
  <c r="K265" i="2"/>
  <c r="K421" i="2"/>
  <c r="L292" i="4"/>
  <c r="L290" i="4" s="1"/>
  <c r="O290" i="4" s="1"/>
  <c r="O294" i="4"/>
  <c r="L61" i="1"/>
  <c r="O61" i="1" s="1"/>
  <c r="K267" i="1"/>
  <c r="J424" i="1"/>
  <c r="N66" i="2"/>
  <c r="M102" i="2"/>
  <c r="P102" i="2" s="1"/>
  <c r="L144" i="2"/>
  <c r="O144" i="2" s="1"/>
  <c r="M310" i="2"/>
  <c r="K349" i="2"/>
  <c r="O352" i="2"/>
  <c r="K428" i="2"/>
  <c r="O439" i="2"/>
  <c r="K564" i="2"/>
  <c r="N70" i="1"/>
  <c r="L100" i="1"/>
  <c r="I451" i="1"/>
  <c r="O537" i="1"/>
  <c r="I665" i="1"/>
  <c r="K665" i="1" s="1"/>
  <c r="L668" i="1"/>
  <c r="M22" i="2"/>
  <c r="K92" i="2"/>
  <c r="K199" i="2"/>
  <c r="K213" i="2"/>
  <c r="M222" i="2"/>
  <c r="M220" i="2" s="1"/>
  <c r="L24" i="2"/>
  <c r="O24" i="2" s="1"/>
  <c r="P314" i="2"/>
  <c r="K328" i="2"/>
  <c r="O349" i="2"/>
  <c r="K369" i="2"/>
  <c r="O459" i="2"/>
  <c r="L24" i="3"/>
  <c r="O24" i="3" s="1"/>
  <c r="J200" i="1"/>
  <c r="K200" i="1" s="1"/>
  <c r="M294" i="1"/>
  <c r="N22" i="2"/>
  <c r="K204" i="2"/>
  <c r="K306" i="2"/>
  <c r="K370" i="2"/>
  <c r="N34" i="2"/>
  <c r="N14" i="2" s="1"/>
  <c r="K419" i="2"/>
  <c r="K426" i="2"/>
  <c r="K201" i="1"/>
  <c r="L566" i="1"/>
  <c r="I633" i="1"/>
  <c r="L123" i="1"/>
  <c r="J138" i="1"/>
  <c r="I186" i="1"/>
  <c r="K186" i="1" s="1"/>
  <c r="I309" i="1"/>
  <c r="K309" i="1" s="1"/>
  <c r="K419" i="1"/>
  <c r="K429" i="1"/>
  <c r="I591" i="1"/>
  <c r="K93" i="2"/>
  <c r="P98" i="2"/>
  <c r="L254" i="2"/>
  <c r="L252" i="2" s="1"/>
  <c r="L34" i="3"/>
  <c r="L98" i="3"/>
  <c r="O98" i="3" s="1"/>
  <c r="K138" i="3"/>
  <c r="K158" i="3"/>
  <c r="K235" i="3"/>
  <c r="P254" i="3"/>
  <c r="K328" i="3"/>
  <c r="K345" i="3"/>
  <c r="K419" i="3"/>
  <c r="K430" i="3"/>
  <c r="O437" i="3"/>
  <c r="K449" i="3"/>
  <c r="O568" i="3"/>
  <c r="M49" i="4"/>
  <c r="P49" i="4" s="1"/>
  <c r="P70" i="4"/>
  <c r="K213" i="4"/>
  <c r="K219" i="4"/>
  <c r="K349" i="4"/>
  <c r="K431" i="4"/>
  <c r="O435" i="4"/>
  <c r="K614" i="4"/>
  <c r="N22" i="5"/>
  <c r="P98" i="5"/>
  <c r="K619" i="2"/>
  <c r="K634" i="2"/>
  <c r="L26" i="3"/>
  <c r="L57" i="3"/>
  <c r="O57" i="3" s="1"/>
  <c r="L70" i="3"/>
  <c r="L68" i="3" s="1"/>
  <c r="L122" i="3"/>
  <c r="L120" i="3" s="1"/>
  <c r="O120" i="3" s="1"/>
  <c r="K176" i="3"/>
  <c r="K380" i="3"/>
  <c r="K401" i="3"/>
  <c r="K465" i="3"/>
  <c r="O651" i="3"/>
  <c r="O49" i="4"/>
  <c r="L57" i="4"/>
  <c r="O57" i="4" s="1"/>
  <c r="N68" i="4"/>
  <c r="N66" i="4" s="1"/>
  <c r="K111" i="4"/>
  <c r="K249" i="4"/>
  <c r="K265" i="4"/>
  <c r="M312" i="4"/>
  <c r="P312" i="4" s="1"/>
  <c r="O337" i="4"/>
  <c r="N31" i="4"/>
  <c r="N29" i="4" s="1"/>
  <c r="K396" i="4"/>
  <c r="K402" i="4"/>
  <c r="K428" i="4"/>
  <c r="K451" i="4"/>
  <c r="O455" i="4"/>
  <c r="K499" i="4"/>
  <c r="O537" i="4"/>
  <c r="K593" i="4"/>
  <c r="K611" i="4"/>
  <c r="K624" i="4"/>
  <c r="P57" i="5"/>
  <c r="O74" i="5"/>
  <c r="K108" i="5"/>
  <c r="L254" i="5"/>
  <c r="M331" i="4"/>
  <c r="M329" i="4" s="1"/>
  <c r="P53" i="5"/>
  <c r="K431" i="3"/>
  <c r="O383" i="4"/>
  <c r="N34" i="4"/>
  <c r="N14" i="4" s="1"/>
  <c r="O671" i="4"/>
  <c r="L23" i="5"/>
  <c r="O23" i="5" s="1"/>
  <c r="M252" i="5"/>
  <c r="M250" i="5" s="1"/>
  <c r="P250" i="5" s="1"/>
  <c r="M273" i="5"/>
  <c r="M271" i="5" s="1"/>
  <c r="P275" i="5"/>
  <c r="K613" i="2"/>
  <c r="K628" i="2"/>
  <c r="K199" i="3"/>
  <c r="K219" i="3"/>
  <c r="N252" i="3"/>
  <c r="N250" i="3" s="1"/>
  <c r="K340" i="3"/>
  <c r="K421" i="3"/>
  <c r="K466" i="3"/>
  <c r="K473" i="3"/>
  <c r="K564" i="3"/>
  <c r="K617" i="3"/>
  <c r="K624" i="3"/>
  <c r="K633" i="3"/>
  <c r="O661" i="3"/>
  <c r="K138" i="4"/>
  <c r="K158" i="4"/>
  <c r="N312" i="4"/>
  <c r="N310" i="4" s="1"/>
  <c r="P333" i="4"/>
  <c r="K350" i="4"/>
  <c r="K416" i="4"/>
  <c r="K419" i="4"/>
  <c r="K429" i="4"/>
  <c r="N32" i="4"/>
  <c r="K564" i="4"/>
  <c r="O597" i="4"/>
  <c r="K612" i="4"/>
  <c r="K619" i="4"/>
  <c r="K665" i="4"/>
  <c r="P70" i="5"/>
  <c r="K270" i="5"/>
  <c r="K611" i="2"/>
  <c r="K614" i="2"/>
  <c r="K632" i="2"/>
  <c r="J651" i="2"/>
  <c r="N96" i="3"/>
  <c r="N94" i="3" s="1"/>
  <c r="K173" i="3"/>
  <c r="K189" i="3"/>
  <c r="L224" i="3"/>
  <c r="O224" i="3" s="1"/>
  <c r="K265" i="3"/>
  <c r="K270" i="3"/>
  <c r="K398" i="3"/>
  <c r="K418" i="3"/>
  <c r="K425" i="3"/>
  <c r="K547" i="3"/>
  <c r="O599" i="3"/>
  <c r="K614" i="3"/>
  <c r="K621" i="3"/>
  <c r="L122" i="4"/>
  <c r="K176" i="4"/>
  <c r="K201" i="4"/>
  <c r="K229" i="4"/>
  <c r="L275" i="4"/>
  <c r="L273" i="4" s="1"/>
  <c r="O273" i="4" s="1"/>
  <c r="L333" i="4"/>
  <c r="O333" i="4" s="1"/>
  <c r="O347" i="4"/>
  <c r="K368" i="4"/>
  <c r="K423" i="4"/>
  <c r="K533" i="4"/>
  <c r="K631" i="4"/>
  <c r="K634" i="4"/>
  <c r="O49" i="5"/>
  <c r="N26" i="5"/>
  <c r="N16" i="5" s="1"/>
  <c r="L70" i="5"/>
  <c r="O70" i="5" s="1"/>
  <c r="K173" i="5"/>
  <c r="K285" i="5"/>
  <c r="L45" i="3"/>
  <c r="O45" i="3" s="1"/>
  <c r="N34" i="3"/>
  <c r="O385" i="3"/>
  <c r="O406" i="3"/>
  <c r="K474" i="3"/>
  <c r="K573" i="3"/>
  <c r="K634" i="3"/>
  <c r="N222" i="4"/>
  <c r="N220" i="4" s="1"/>
  <c r="L314" i="4"/>
  <c r="K628" i="4"/>
  <c r="O665" i="4"/>
  <c r="L45" i="5"/>
  <c r="L43" i="5" s="1"/>
  <c r="L41" i="5" s="1"/>
  <c r="K200" i="5"/>
  <c r="P314" i="5"/>
  <c r="N32" i="5"/>
  <c r="N30" i="5" s="1"/>
  <c r="K401" i="5"/>
  <c r="K432" i="5"/>
  <c r="O533" i="5"/>
  <c r="O601" i="5"/>
  <c r="K617" i="5"/>
  <c r="N22" i="6"/>
  <c r="P98" i="6"/>
  <c r="K164" i="6"/>
  <c r="K265" i="6"/>
  <c r="M337" i="6"/>
  <c r="M331" i="6" s="1"/>
  <c r="M329" i="6" s="1"/>
  <c r="O380" i="6"/>
  <c r="K450" i="6"/>
  <c r="K533" i="6"/>
  <c r="O535" i="6"/>
  <c r="K611" i="6"/>
  <c r="K614" i="6"/>
  <c r="K629" i="6"/>
  <c r="L640" i="6"/>
  <c r="K650" i="6"/>
  <c r="P45" i="7"/>
  <c r="N53" i="7"/>
  <c r="N26" i="7"/>
  <c r="N16" i="7" s="1"/>
  <c r="K158" i="7"/>
  <c r="P224" i="7"/>
  <c r="K380" i="7"/>
  <c r="K449" i="7"/>
  <c r="O537" i="7"/>
  <c r="L33" i="8"/>
  <c r="O33" i="8" s="1"/>
  <c r="L45" i="8"/>
  <c r="O45" i="8" s="1"/>
  <c r="P98" i="8"/>
  <c r="O354" i="8"/>
  <c r="K435" i="8"/>
  <c r="K625" i="8"/>
  <c r="L57" i="9"/>
  <c r="O57" i="9" s="1"/>
  <c r="P70" i="9"/>
  <c r="P224" i="9"/>
  <c r="N312" i="5"/>
  <c r="N310" i="5" s="1"/>
  <c r="K624" i="5"/>
  <c r="J651" i="5"/>
  <c r="L23" i="6"/>
  <c r="O23" i="6" s="1"/>
  <c r="M312" i="6"/>
  <c r="P312" i="6" s="1"/>
  <c r="N94" i="7"/>
  <c r="N222" i="7"/>
  <c r="P222" i="7" s="1"/>
  <c r="K624" i="7"/>
  <c r="K635" i="7"/>
  <c r="K617" i="8"/>
  <c r="M22" i="9"/>
  <c r="M12" i="9" s="1"/>
  <c r="L34" i="9"/>
  <c r="N222" i="9"/>
  <c r="N220" i="9" s="1"/>
  <c r="N273" i="9"/>
  <c r="N271" i="9" s="1"/>
  <c r="K370" i="5"/>
  <c r="K621" i="5"/>
  <c r="P55" i="6"/>
  <c r="N68" i="6"/>
  <c r="N66" i="6" s="1"/>
  <c r="N222" i="6"/>
  <c r="N220" i="6" s="1"/>
  <c r="P275" i="6"/>
  <c r="L294" i="6"/>
  <c r="K381" i="6"/>
  <c r="K630" i="6"/>
  <c r="K633" i="6"/>
  <c r="O661" i="6"/>
  <c r="K149" i="7"/>
  <c r="K176" i="7"/>
  <c r="K200" i="7"/>
  <c r="L224" i="7"/>
  <c r="N273" i="7"/>
  <c r="N271" i="7" s="1"/>
  <c r="P333" i="7"/>
  <c r="O383" i="7"/>
  <c r="K396" i="7"/>
  <c r="K547" i="7"/>
  <c r="K621" i="7"/>
  <c r="L640" i="7"/>
  <c r="L638" i="7" s="1"/>
  <c r="N252" i="8"/>
  <c r="N250" i="8" s="1"/>
  <c r="N273" i="8"/>
  <c r="P273" i="8" s="1"/>
  <c r="K349" i="8"/>
  <c r="K431" i="8"/>
  <c r="L23" i="9"/>
  <c r="O23" i="9" s="1"/>
  <c r="N26" i="9"/>
  <c r="N16" i="9" s="1"/>
  <c r="M96" i="9"/>
  <c r="P96" i="9" s="1"/>
  <c r="K189" i="9"/>
  <c r="K219" i="9"/>
  <c r="L224" i="9"/>
  <c r="L222" i="9" s="1"/>
  <c r="M312" i="9"/>
  <c r="P312" i="9" s="1"/>
  <c r="P294" i="5"/>
  <c r="L24" i="5"/>
  <c r="O24" i="5" s="1"/>
  <c r="K612" i="6"/>
  <c r="K615" i="6"/>
  <c r="O49" i="7"/>
  <c r="N290" i="7"/>
  <c r="L26" i="8"/>
  <c r="N142" i="8"/>
  <c r="N140" i="8" s="1"/>
  <c r="L640" i="8"/>
  <c r="L638" i="8" s="1"/>
  <c r="L26" i="9"/>
  <c r="P57" i="9"/>
  <c r="L333" i="9"/>
  <c r="L275" i="5"/>
  <c r="O275" i="5" s="1"/>
  <c r="L294" i="5"/>
  <c r="O294" i="5" s="1"/>
  <c r="K304" i="5"/>
  <c r="N329" i="5"/>
  <c r="O347" i="5"/>
  <c r="K375" i="5"/>
  <c r="K430" i="5"/>
  <c r="K547" i="5"/>
  <c r="O599" i="5"/>
  <c r="K625" i="5"/>
  <c r="P57" i="6"/>
  <c r="N96" i="6"/>
  <c r="N94" i="6" s="1"/>
  <c r="N120" i="6"/>
  <c r="N118" i="6" s="1"/>
  <c r="L275" i="6"/>
  <c r="O275" i="6" s="1"/>
  <c r="K285" i="6"/>
  <c r="N331" i="6"/>
  <c r="N329" i="6" s="1"/>
  <c r="O385" i="6"/>
  <c r="K398" i="6"/>
  <c r="K634" i="6"/>
  <c r="M49" i="7"/>
  <c r="P49" i="7" s="1"/>
  <c r="L254" i="7"/>
  <c r="L252" i="7" s="1"/>
  <c r="O252" i="7" s="1"/>
  <c r="K328" i="7"/>
  <c r="L333" i="7"/>
  <c r="O333" i="7" s="1"/>
  <c r="K397" i="7"/>
  <c r="O435" i="7"/>
  <c r="K625" i="7"/>
  <c r="L57" i="8"/>
  <c r="O57" i="8" s="1"/>
  <c r="P70" i="8"/>
  <c r="K138" i="8"/>
  <c r="L144" i="8"/>
  <c r="O144" i="8" s="1"/>
  <c r="L275" i="8"/>
  <c r="O275" i="8" s="1"/>
  <c r="L294" i="8"/>
  <c r="O294" i="8" s="1"/>
  <c r="L314" i="8"/>
  <c r="L312" i="8" s="1"/>
  <c r="O312" i="8" s="1"/>
  <c r="K419" i="8"/>
  <c r="K422" i="8"/>
  <c r="K425" i="8"/>
  <c r="N32" i="8"/>
  <c r="N30" i="8" s="1"/>
  <c r="K649" i="8"/>
  <c r="K158" i="9"/>
  <c r="O347" i="9"/>
  <c r="I367" i="9"/>
  <c r="K367" i="9" s="1"/>
  <c r="N22" i="7"/>
  <c r="K213" i="8"/>
  <c r="L333" i="8"/>
  <c r="K632" i="8"/>
  <c r="L254" i="9"/>
  <c r="L252" i="9" s="1"/>
  <c r="O252" i="9" s="1"/>
  <c r="K341" i="5"/>
  <c r="K450" i="5"/>
  <c r="K613" i="6"/>
  <c r="K616" i="6"/>
  <c r="K619" i="6"/>
  <c r="K416" i="8"/>
  <c r="M337" i="9"/>
  <c r="M331" i="9" s="1"/>
  <c r="K306" i="5"/>
  <c r="M337" i="5"/>
  <c r="P337" i="5" s="1"/>
  <c r="K620" i="5"/>
  <c r="M22" i="6"/>
  <c r="M12" i="6" s="1"/>
  <c r="M222" i="6"/>
  <c r="I367" i="6"/>
  <c r="K367" i="6" s="1"/>
  <c r="N43" i="7"/>
  <c r="N41" i="7" s="1"/>
  <c r="L24" i="7"/>
  <c r="O24" i="7" s="1"/>
  <c r="M273" i="7"/>
  <c r="P273" i="7" s="1"/>
  <c r="K620" i="7"/>
  <c r="N644" i="7"/>
  <c r="N640" i="7" s="1"/>
  <c r="N638" i="7" s="1"/>
  <c r="N636" i="7" s="1"/>
  <c r="M252" i="8"/>
  <c r="L31" i="9"/>
  <c r="L29" i="9" s="1"/>
  <c r="O29" i="9" s="1"/>
  <c r="N292" i="9"/>
  <c r="N290" i="9" s="1"/>
  <c r="O144" i="11"/>
  <c r="L331" i="11"/>
  <c r="L329" i="11" s="1"/>
  <c r="K619" i="9"/>
  <c r="L23" i="10"/>
  <c r="O23" i="10" s="1"/>
  <c r="P57" i="10"/>
  <c r="K285" i="10"/>
  <c r="P333" i="10"/>
  <c r="O349" i="10"/>
  <c r="K372" i="10"/>
  <c r="K428" i="10"/>
  <c r="K633" i="10"/>
  <c r="K173" i="11"/>
  <c r="K219" i="11"/>
  <c r="N292" i="11"/>
  <c r="N290" i="11" s="1"/>
  <c r="N312" i="11"/>
  <c r="N310" i="11" s="1"/>
  <c r="O380" i="11"/>
  <c r="K397" i="11"/>
  <c r="K430" i="11"/>
  <c r="O437" i="11"/>
  <c r="K564" i="11"/>
  <c r="L640" i="11"/>
  <c r="L24" i="12"/>
  <c r="O347" i="12"/>
  <c r="I367" i="12"/>
  <c r="K367" i="12" s="1"/>
  <c r="K369" i="12"/>
  <c r="K616" i="9"/>
  <c r="K625" i="9"/>
  <c r="O665" i="9"/>
  <c r="O31" i="10"/>
  <c r="P294" i="10"/>
  <c r="K611" i="10"/>
  <c r="K618" i="10"/>
  <c r="N43" i="11"/>
  <c r="P43" i="11" s="1"/>
  <c r="N96" i="11"/>
  <c r="N94" i="11" s="1"/>
  <c r="K620" i="11"/>
  <c r="K626" i="11"/>
  <c r="N26" i="12"/>
  <c r="N16" i="12" s="1"/>
  <c r="L142" i="12"/>
  <c r="L140" i="12" s="1"/>
  <c r="O144" i="12"/>
  <c r="K630" i="9"/>
  <c r="O537" i="10"/>
  <c r="O566" i="10"/>
  <c r="K615" i="10"/>
  <c r="O649" i="10"/>
  <c r="O668" i="10"/>
  <c r="J671" i="10"/>
  <c r="K671" i="10" s="1"/>
  <c r="M68" i="11"/>
  <c r="P68" i="11" s="1"/>
  <c r="L98" i="11"/>
  <c r="O98" i="11" s="1"/>
  <c r="K200" i="11"/>
  <c r="K340" i="11"/>
  <c r="O347" i="11"/>
  <c r="K424" i="11"/>
  <c r="O597" i="11"/>
  <c r="K628" i="11"/>
  <c r="K635" i="11"/>
  <c r="M22" i="12"/>
  <c r="M12" i="12" s="1"/>
  <c r="K216" i="12"/>
  <c r="P333" i="12"/>
  <c r="M331" i="12"/>
  <c r="O406" i="12"/>
  <c r="L34" i="12"/>
  <c r="N120" i="10"/>
  <c r="N118" i="10" s="1"/>
  <c r="P144" i="10"/>
  <c r="N312" i="10"/>
  <c r="N310" i="10" s="1"/>
  <c r="I367" i="10"/>
  <c r="K367" i="10" s="1"/>
  <c r="K370" i="10"/>
  <c r="K426" i="10"/>
  <c r="P45" i="11"/>
  <c r="K421" i="11"/>
  <c r="K428" i="11"/>
  <c r="O435" i="11"/>
  <c r="K464" i="11"/>
  <c r="O601" i="11"/>
  <c r="K624" i="11"/>
  <c r="K632" i="11"/>
  <c r="N22" i="12"/>
  <c r="M273" i="12"/>
  <c r="P273" i="12" s="1"/>
  <c r="P275" i="12"/>
  <c r="K402" i="9"/>
  <c r="K424" i="9"/>
  <c r="K427" i="9"/>
  <c r="K435" i="9"/>
  <c r="K533" i="9"/>
  <c r="K597" i="9"/>
  <c r="K631" i="9"/>
  <c r="K634" i="9"/>
  <c r="L122" i="10"/>
  <c r="L120" i="10" s="1"/>
  <c r="O120" i="10" s="1"/>
  <c r="K229" i="10"/>
  <c r="L314" i="10"/>
  <c r="O314" i="10" s="1"/>
  <c r="K430" i="10"/>
  <c r="K435" i="10"/>
  <c r="O437" i="10"/>
  <c r="K573" i="10"/>
  <c r="K619" i="10"/>
  <c r="K650" i="10"/>
  <c r="O661" i="10"/>
  <c r="P57" i="11"/>
  <c r="M292" i="11"/>
  <c r="P292" i="11" s="1"/>
  <c r="K425" i="11"/>
  <c r="K432" i="11"/>
  <c r="O439" i="11"/>
  <c r="O455" i="11"/>
  <c r="K621" i="11"/>
  <c r="K266" i="12"/>
  <c r="L333" i="12"/>
  <c r="O333" i="12" s="1"/>
  <c r="K396" i="12"/>
  <c r="O57" i="10"/>
  <c r="K616" i="10"/>
  <c r="K623" i="10"/>
  <c r="N644" i="10"/>
  <c r="N640" i="10" s="1"/>
  <c r="N638" i="10" s="1"/>
  <c r="N636" i="10" s="1"/>
  <c r="M55" i="13"/>
  <c r="P57" i="13"/>
  <c r="O406" i="9"/>
  <c r="K428" i="9"/>
  <c r="O435" i="9"/>
  <c r="O533" i="9"/>
  <c r="K573" i="9"/>
  <c r="O597" i="9"/>
  <c r="K615" i="9"/>
  <c r="K635" i="9"/>
  <c r="L640" i="9"/>
  <c r="K173" i="10"/>
  <c r="K213" i="10"/>
  <c r="K349" i="10"/>
  <c r="O385" i="10"/>
  <c r="K398" i="10"/>
  <c r="K420" i="10"/>
  <c r="K450" i="10"/>
  <c r="K533" i="10"/>
  <c r="O568" i="10"/>
  <c r="O601" i="10"/>
  <c r="O648" i="10"/>
  <c r="L57" i="11"/>
  <c r="O57" i="11" s="1"/>
  <c r="N68" i="11"/>
  <c r="N66" i="11" s="1"/>
  <c r="O337" i="11"/>
  <c r="K345" i="11"/>
  <c r="O383" i="11"/>
  <c r="K396" i="11"/>
  <c r="K401" i="11"/>
  <c r="K422" i="11"/>
  <c r="K449" i="11"/>
  <c r="K465" i="11"/>
  <c r="O533" i="11"/>
  <c r="K625" i="11"/>
  <c r="K633" i="11"/>
  <c r="M142" i="12"/>
  <c r="M140" i="12" s="1"/>
  <c r="P144" i="12"/>
  <c r="K372" i="12"/>
  <c r="N140" i="10"/>
  <c r="K614" i="10"/>
  <c r="K617" i="10"/>
  <c r="L24" i="11"/>
  <c r="O650" i="12"/>
  <c r="L640" i="12"/>
  <c r="L638" i="12" s="1"/>
  <c r="L636" i="12" s="1"/>
  <c r="M22" i="13"/>
  <c r="M20" i="13" s="1"/>
  <c r="K498" i="12"/>
  <c r="O533" i="12"/>
  <c r="L23" i="13"/>
  <c r="O23" i="13" s="1"/>
  <c r="N26" i="13"/>
  <c r="N16" i="13" s="1"/>
  <c r="P16" i="13" s="1"/>
  <c r="K64" i="13"/>
  <c r="K429" i="13"/>
  <c r="K173" i="14"/>
  <c r="L26" i="15"/>
  <c r="L16" i="15" s="1"/>
  <c r="O49" i="15"/>
  <c r="P45" i="12"/>
  <c r="K92" i="12"/>
  <c r="K112" i="12"/>
  <c r="K267" i="12"/>
  <c r="N271" i="12"/>
  <c r="K341" i="12"/>
  <c r="O380" i="12"/>
  <c r="K397" i="12"/>
  <c r="K416" i="12"/>
  <c r="K423" i="12"/>
  <c r="K430" i="12"/>
  <c r="K449" i="12"/>
  <c r="O457" i="12"/>
  <c r="K466" i="12"/>
  <c r="O564" i="12"/>
  <c r="K580" i="12"/>
  <c r="K595" i="12"/>
  <c r="K612" i="12"/>
  <c r="K649" i="12"/>
  <c r="N43" i="13"/>
  <c r="N41" i="13" s="1"/>
  <c r="K65" i="13"/>
  <c r="K204" i="13"/>
  <c r="K430" i="13"/>
  <c r="K613" i="13"/>
  <c r="K616" i="13"/>
  <c r="K619" i="13"/>
  <c r="K628" i="13"/>
  <c r="O649" i="13"/>
  <c r="K668" i="13"/>
  <c r="P57" i="14"/>
  <c r="M68" i="14"/>
  <c r="N94" i="14"/>
  <c r="P98" i="14"/>
  <c r="N142" i="14"/>
  <c r="N140" i="14" s="1"/>
  <c r="N222" i="14"/>
  <c r="N220" i="14" s="1"/>
  <c r="N34" i="14"/>
  <c r="N14" i="14" s="1"/>
  <c r="N26" i="15"/>
  <c r="N16" i="15" s="1"/>
  <c r="P252" i="12"/>
  <c r="N331" i="13"/>
  <c r="N329" i="13" s="1"/>
  <c r="L33" i="14"/>
  <c r="O33" i="14" s="1"/>
  <c r="K189" i="14"/>
  <c r="K200" i="14"/>
  <c r="O354" i="14"/>
  <c r="K449" i="14"/>
  <c r="L45" i="12"/>
  <c r="O45" i="12" s="1"/>
  <c r="K113" i="12"/>
  <c r="P122" i="12"/>
  <c r="K199" i="12"/>
  <c r="K219" i="12"/>
  <c r="K264" i="12"/>
  <c r="N292" i="12"/>
  <c r="N290" i="12" s="1"/>
  <c r="N312" i="12"/>
  <c r="N310" i="12" s="1"/>
  <c r="K370" i="12"/>
  <c r="K377" i="12"/>
  <c r="O404" i="12"/>
  <c r="K431" i="12"/>
  <c r="K450" i="12"/>
  <c r="O568" i="12"/>
  <c r="O580" i="12"/>
  <c r="K613" i="12"/>
  <c r="L57" i="13"/>
  <c r="K86" i="13"/>
  <c r="K158" i="13"/>
  <c r="K200" i="13"/>
  <c r="K427" i="13"/>
  <c r="K450" i="13"/>
  <c r="K611" i="13"/>
  <c r="K614" i="13"/>
  <c r="O668" i="13"/>
  <c r="L31" i="14"/>
  <c r="L11" i="14" s="1"/>
  <c r="N120" i="14"/>
  <c r="N118" i="14" s="1"/>
  <c r="L224" i="14"/>
  <c r="O224" i="14" s="1"/>
  <c r="L294" i="14"/>
  <c r="O294" i="14" s="1"/>
  <c r="K421" i="14"/>
  <c r="K424" i="14"/>
  <c r="O459" i="14"/>
  <c r="O568" i="14"/>
  <c r="N644" i="12"/>
  <c r="N640" i="12" s="1"/>
  <c r="N638" i="12" s="1"/>
  <c r="N636" i="12" s="1"/>
  <c r="N273" i="13"/>
  <c r="N271" i="13" s="1"/>
  <c r="M312" i="13"/>
  <c r="P312" i="13" s="1"/>
  <c r="L26" i="14"/>
  <c r="L16" i="14" s="1"/>
  <c r="N273" i="14"/>
  <c r="N271" i="14" s="1"/>
  <c r="K626" i="14"/>
  <c r="K620" i="14"/>
  <c r="K625" i="14"/>
  <c r="K621" i="14"/>
  <c r="K624" i="14"/>
  <c r="N66" i="12"/>
  <c r="K110" i="12"/>
  <c r="K204" i="12"/>
  <c r="L294" i="12"/>
  <c r="O294" i="12" s="1"/>
  <c r="K421" i="12"/>
  <c r="K428" i="12"/>
  <c r="O455" i="12"/>
  <c r="K593" i="12"/>
  <c r="K617" i="12"/>
  <c r="K665" i="12"/>
  <c r="L33" i="13"/>
  <c r="O33" i="13" s="1"/>
  <c r="M222" i="13"/>
  <c r="O347" i="13"/>
  <c r="I367" i="13"/>
  <c r="K367" i="13" s="1"/>
  <c r="K421" i="13"/>
  <c r="O648" i="13"/>
  <c r="M49" i="14"/>
  <c r="M26" i="14" s="1"/>
  <c r="M16" i="14" s="1"/>
  <c r="L55" i="14"/>
  <c r="L53" i="14" s="1"/>
  <c r="N26" i="14"/>
  <c r="N16" i="14" s="1"/>
  <c r="K200" i="12"/>
  <c r="O354" i="12"/>
  <c r="O439" i="12"/>
  <c r="K465" i="12"/>
  <c r="L31" i="13"/>
  <c r="L11" i="13" s="1"/>
  <c r="L122" i="13"/>
  <c r="O122" i="13" s="1"/>
  <c r="P144" i="13"/>
  <c r="P254" i="13"/>
  <c r="P337" i="13"/>
  <c r="K422" i="13"/>
  <c r="N33" i="13"/>
  <c r="N13" i="13" s="1"/>
  <c r="K573" i="13"/>
  <c r="K634" i="13"/>
  <c r="O57" i="14"/>
  <c r="M222" i="14"/>
  <c r="M220" i="14" s="1"/>
  <c r="L254" i="14"/>
  <c r="O254" i="14" s="1"/>
  <c r="K328" i="14"/>
  <c r="L333" i="14"/>
  <c r="O333" i="14" s="1"/>
  <c r="K397" i="14"/>
  <c r="O435" i="14"/>
  <c r="O537" i="14"/>
  <c r="L23" i="15"/>
  <c r="O23" i="15" s="1"/>
  <c r="L57" i="15"/>
  <c r="L55" i="15" s="1"/>
  <c r="P70" i="15"/>
  <c r="K138" i="15"/>
  <c r="L144" i="15"/>
  <c r="L142" i="15" s="1"/>
  <c r="K264" i="15"/>
  <c r="K369" i="15"/>
  <c r="O382" i="15"/>
  <c r="K435" i="15"/>
  <c r="O437" i="15"/>
  <c r="K465" i="15"/>
  <c r="K564" i="15"/>
  <c r="O566" i="15"/>
  <c r="K597" i="15"/>
  <c r="J651" i="15"/>
  <c r="N22" i="16"/>
  <c r="L32" i="16"/>
  <c r="L30" i="16" s="1"/>
  <c r="L34" i="16"/>
  <c r="P45" i="16"/>
  <c r="K110" i="16"/>
  <c r="K113" i="16"/>
  <c r="K164" i="16"/>
  <c r="L254" i="16"/>
  <c r="O254" i="16" s="1"/>
  <c r="K340" i="16"/>
  <c r="K649" i="16"/>
  <c r="M22" i="17"/>
  <c r="M20" i="17" s="1"/>
  <c r="M18" i="17" s="1"/>
  <c r="M43" i="17"/>
  <c r="M41" i="17" s="1"/>
  <c r="L314" i="17"/>
  <c r="J671" i="14"/>
  <c r="K671" i="14" s="1"/>
  <c r="N222" i="16"/>
  <c r="N220" i="16" s="1"/>
  <c r="P220" i="16" s="1"/>
  <c r="N22" i="17"/>
  <c r="N222" i="17"/>
  <c r="N220" i="17" s="1"/>
  <c r="M292" i="17"/>
  <c r="P292" i="17" s="1"/>
  <c r="P294" i="17"/>
  <c r="K343" i="17"/>
  <c r="L640" i="14"/>
  <c r="L638" i="14" s="1"/>
  <c r="M337" i="15"/>
  <c r="M331" i="15" s="1"/>
  <c r="N55" i="16"/>
  <c r="N53" i="16" s="1"/>
  <c r="M312" i="17"/>
  <c r="M310" i="17" s="1"/>
  <c r="P310" i="17" s="1"/>
  <c r="N53" i="15"/>
  <c r="L640" i="15"/>
  <c r="O640" i="15" s="1"/>
  <c r="L98" i="16"/>
  <c r="O98" i="16" s="1"/>
  <c r="N312" i="16"/>
  <c r="N310" i="16" s="1"/>
  <c r="K64" i="17"/>
  <c r="K270" i="17"/>
  <c r="O406" i="17"/>
  <c r="K649" i="14"/>
  <c r="L33" i="15"/>
  <c r="O33" i="15" s="1"/>
  <c r="L45" i="15"/>
  <c r="N222" i="15"/>
  <c r="P222" i="15" s="1"/>
  <c r="P275" i="15"/>
  <c r="L294" i="15"/>
  <c r="O294" i="15" s="1"/>
  <c r="K381" i="15"/>
  <c r="M43" i="16"/>
  <c r="M41" i="16" s="1"/>
  <c r="P102" i="16"/>
  <c r="O337" i="16"/>
  <c r="K345" i="16"/>
  <c r="K629" i="16"/>
  <c r="K632" i="16"/>
  <c r="L640" i="16"/>
  <c r="L638" i="16" s="1"/>
  <c r="L34" i="17"/>
  <c r="K81" i="17"/>
  <c r="K285" i="17"/>
  <c r="K200" i="15"/>
  <c r="L224" i="15"/>
  <c r="L222" i="15" s="1"/>
  <c r="P254" i="15"/>
  <c r="K173" i="17"/>
  <c r="K235" i="17"/>
  <c r="K345" i="17"/>
  <c r="K631" i="14"/>
  <c r="N644" i="14"/>
  <c r="N640" i="14" s="1"/>
  <c r="N638" i="14" s="1"/>
  <c r="N636" i="14" s="1"/>
  <c r="N32" i="15"/>
  <c r="N30" i="15" s="1"/>
  <c r="K402" i="15"/>
  <c r="K427" i="15"/>
  <c r="K430" i="15"/>
  <c r="O537" i="15"/>
  <c r="N68" i="16"/>
  <c r="N66" i="16" s="1"/>
  <c r="L144" i="16"/>
  <c r="O144" i="16" s="1"/>
  <c r="P333" i="16"/>
  <c r="N32" i="16"/>
  <c r="N30" i="16" s="1"/>
  <c r="O599" i="16"/>
  <c r="K614" i="16"/>
  <c r="K625" i="16"/>
  <c r="L57" i="17"/>
  <c r="L55" i="17" s="1"/>
  <c r="L53" i="17" s="1"/>
  <c r="N68" i="17"/>
  <c r="P68" i="17" s="1"/>
  <c r="K164" i="17"/>
  <c r="K229" i="17"/>
  <c r="K264" i="17"/>
  <c r="K349" i="17"/>
  <c r="K372" i="17"/>
  <c r="K376" i="17"/>
  <c r="O404" i="17"/>
  <c r="K416" i="17"/>
  <c r="K430" i="17"/>
  <c r="O437" i="17"/>
  <c r="K618" i="17"/>
  <c r="K630" i="17"/>
  <c r="P224" i="18"/>
  <c r="O337" i="18"/>
  <c r="O406" i="18"/>
  <c r="K533" i="18"/>
  <c r="K573" i="18"/>
  <c r="K635" i="18"/>
  <c r="L11" i="19"/>
  <c r="O11" i="19" s="1"/>
  <c r="M22" i="19"/>
  <c r="K189" i="19"/>
  <c r="K219" i="19"/>
  <c r="N292" i="19"/>
  <c r="N290" i="19" s="1"/>
  <c r="K380" i="19"/>
  <c r="K449" i="19"/>
  <c r="O537" i="19"/>
  <c r="K626" i="19"/>
  <c r="J671" i="19"/>
  <c r="L45" i="20"/>
  <c r="M22" i="20"/>
  <c r="M12" i="20" s="1"/>
  <c r="O458" i="21"/>
  <c r="L33" i="21"/>
  <c r="O33" i="21" s="1"/>
  <c r="M43" i="22"/>
  <c r="M22" i="22"/>
  <c r="P45" i="22"/>
  <c r="M252" i="22"/>
  <c r="P252" i="22" s="1"/>
  <c r="P254" i="22"/>
  <c r="K397" i="17"/>
  <c r="K420" i="17"/>
  <c r="K597" i="17"/>
  <c r="K634" i="17"/>
  <c r="K648" i="17"/>
  <c r="J651" i="17"/>
  <c r="K651" i="17" s="1"/>
  <c r="N43" i="18"/>
  <c r="N41" i="18" s="1"/>
  <c r="N222" i="18"/>
  <c r="N220" i="18" s="1"/>
  <c r="P294" i="18"/>
  <c r="M331" i="18"/>
  <c r="M329" i="18" s="1"/>
  <c r="K614" i="18"/>
  <c r="K624" i="18"/>
  <c r="N43" i="19"/>
  <c r="N41" i="19" s="1"/>
  <c r="M142" i="22"/>
  <c r="M140" i="22" s="1"/>
  <c r="P144" i="22"/>
  <c r="O436" i="22"/>
  <c r="L31" i="22"/>
  <c r="L11" i="22" s="1"/>
  <c r="K199" i="18"/>
  <c r="K309" i="18"/>
  <c r="P314" i="18"/>
  <c r="K380" i="18"/>
  <c r="K611" i="18"/>
  <c r="K618" i="18"/>
  <c r="N22" i="19"/>
  <c r="K110" i="19"/>
  <c r="N22" i="20"/>
  <c r="N12" i="20" s="1"/>
  <c r="P122" i="21"/>
  <c r="M120" i="21"/>
  <c r="O349" i="17"/>
  <c r="K377" i="17"/>
  <c r="K623" i="17"/>
  <c r="L640" i="17"/>
  <c r="L638" i="17" s="1"/>
  <c r="J671" i="17"/>
  <c r="K671" i="17" s="1"/>
  <c r="L45" i="18"/>
  <c r="O45" i="18" s="1"/>
  <c r="K304" i="18"/>
  <c r="K324" i="18"/>
  <c r="P333" i="18"/>
  <c r="O383" i="18"/>
  <c r="K401" i="18"/>
  <c r="K420" i="18"/>
  <c r="K427" i="18"/>
  <c r="K455" i="18"/>
  <c r="K597" i="18"/>
  <c r="K615" i="18"/>
  <c r="J671" i="18"/>
  <c r="K149" i="19"/>
  <c r="P254" i="19"/>
  <c r="M292" i="21"/>
  <c r="P292" i="21" s="1"/>
  <c r="P294" i="21"/>
  <c r="N292" i="17"/>
  <c r="N290" i="17" s="1"/>
  <c r="K370" i="17"/>
  <c r="K398" i="17"/>
  <c r="K425" i="17"/>
  <c r="K432" i="17"/>
  <c r="O439" i="17"/>
  <c r="O455" i="17"/>
  <c r="K628" i="17"/>
  <c r="N644" i="17"/>
  <c r="N640" i="17" s="1"/>
  <c r="N638" i="17" s="1"/>
  <c r="N636" i="17" s="1"/>
  <c r="O650" i="17"/>
  <c r="O665" i="17"/>
  <c r="P57" i="18"/>
  <c r="P70" i="18"/>
  <c r="P275" i="18"/>
  <c r="O347" i="18"/>
  <c r="I367" i="18"/>
  <c r="K367" i="18" s="1"/>
  <c r="K424" i="18"/>
  <c r="K431" i="18"/>
  <c r="O435" i="18"/>
  <c r="K499" i="18"/>
  <c r="O537" i="18"/>
  <c r="O566" i="18"/>
  <c r="K619" i="18"/>
  <c r="K630" i="18"/>
  <c r="K117" i="19"/>
  <c r="N329" i="19"/>
  <c r="K397" i="19"/>
  <c r="O435" i="19"/>
  <c r="L640" i="19"/>
  <c r="L638" i="19" s="1"/>
  <c r="L70" i="20"/>
  <c r="L33" i="20"/>
  <c r="O33" i="20" s="1"/>
  <c r="O458" i="20"/>
  <c r="K429" i="17"/>
  <c r="O459" i="17"/>
  <c r="K482" i="17"/>
  <c r="K498" i="17"/>
  <c r="O533" i="17"/>
  <c r="O601" i="17"/>
  <c r="K65" i="18"/>
  <c r="K83" i="18"/>
  <c r="K138" i="18"/>
  <c r="K164" i="18"/>
  <c r="K185" i="18"/>
  <c r="K235" i="18"/>
  <c r="K270" i="18"/>
  <c r="K612" i="18"/>
  <c r="K595" i="19"/>
  <c r="O597" i="19"/>
  <c r="K612" i="19"/>
  <c r="K625" i="19"/>
  <c r="N644" i="19"/>
  <c r="N640" i="19" s="1"/>
  <c r="N638" i="19" s="1"/>
  <c r="N636" i="19" s="1"/>
  <c r="K421" i="18"/>
  <c r="K464" i="18"/>
  <c r="K564" i="18"/>
  <c r="K591" i="18"/>
  <c r="K616" i="18"/>
  <c r="K623" i="18"/>
  <c r="K626" i="18"/>
  <c r="L29" i="19"/>
  <c r="O29" i="19" s="1"/>
  <c r="K616" i="19"/>
  <c r="K371" i="21"/>
  <c r="I367" i="21"/>
  <c r="K367" i="21" s="1"/>
  <c r="K426" i="17"/>
  <c r="K613" i="17"/>
  <c r="K614" i="17"/>
  <c r="N22" i="18"/>
  <c r="K80" i="18"/>
  <c r="K176" i="18"/>
  <c r="K229" i="18"/>
  <c r="P254" i="18"/>
  <c r="K285" i="18"/>
  <c r="K328" i="18"/>
  <c r="O385" i="18"/>
  <c r="K402" i="18"/>
  <c r="K425" i="18"/>
  <c r="O459" i="18"/>
  <c r="K547" i="18"/>
  <c r="K580" i="18"/>
  <c r="K595" i="18"/>
  <c r="O601" i="18"/>
  <c r="K620" i="18"/>
  <c r="M102" i="19"/>
  <c r="M96" i="19" s="1"/>
  <c r="M94" i="19" s="1"/>
  <c r="K173" i="19"/>
  <c r="K235" i="19"/>
  <c r="N252" i="19"/>
  <c r="P252" i="19" s="1"/>
  <c r="K270" i="19"/>
  <c r="M337" i="19"/>
  <c r="P337" i="19" s="1"/>
  <c r="K349" i="19"/>
  <c r="K368" i="19"/>
  <c r="K375" i="19"/>
  <c r="O455" i="19"/>
  <c r="K464" i="19"/>
  <c r="K499" i="19"/>
  <c r="O601" i="19"/>
  <c r="K620" i="19"/>
  <c r="K623" i="19"/>
  <c r="O665" i="19"/>
  <c r="L24" i="21"/>
  <c r="L98" i="21"/>
  <c r="O98" i="21" s="1"/>
  <c r="L32" i="22"/>
  <c r="O404" i="22"/>
  <c r="L122" i="20"/>
  <c r="O122" i="20" s="1"/>
  <c r="K173" i="20"/>
  <c r="K219" i="20"/>
  <c r="L314" i="20"/>
  <c r="O314" i="20" s="1"/>
  <c r="K424" i="20"/>
  <c r="M68" i="21"/>
  <c r="P68" i="21" s="1"/>
  <c r="K81" i="21"/>
  <c r="K264" i="21"/>
  <c r="K328" i="21"/>
  <c r="K350" i="21"/>
  <c r="K381" i="21"/>
  <c r="O401" i="21"/>
  <c r="K427" i="21"/>
  <c r="K455" i="21"/>
  <c r="K473" i="21"/>
  <c r="O582" i="21"/>
  <c r="K615" i="21"/>
  <c r="K618" i="21"/>
  <c r="K625" i="21"/>
  <c r="O650" i="21"/>
  <c r="L24" i="22"/>
  <c r="O24" i="22" s="1"/>
  <c r="L98" i="22"/>
  <c r="K369" i="22"/>
  <c r="K401" i="22"/>
  <c r="O439" i="22"/>
  <c r="K612" i="22"/>
  <c r="K629" i="22"/>
  <c r="K200" i="20"/>
  <c r="L294" i="20"/>
  <c r="L292" i="20" s="1"/>
  <c r="L290" i="20" s="1"/>
  <c r="O290" i="20" s="1"/>
  <c r="O599" i="20"/>
  <c r="K623" i="20"/>
  <c r="K663" i="20"/>
  <c r="O347" i="21"/>
  <c r="K424" i="21"/>
  <c r="O435" i="21"/>
  <c r="N22" i="22"/>
  <c r="K370" i="22"/>
  <c r="K630" i="22"/>
  <c r="L98" i="20"/>
  <c r="O98" i="20" s="1"/>
  <c r="K620" i="20"/>
  <c r="K173" i="21"/>
  <c r="P224" i="21"/>
  <c r="K368" i="21"/>
  <c r="K375" i="21"/>
  <c r="K428" i="21"/>
  <c r="O439" i="21"/>
  <c r="O455" i="21"/>
  <c r="O564" i="21"/>
  <c r="K595" i="21"/>
  <c r="K616" i="21"/>
  <c r="K624" i="21"/>
  <c r="K626" i="21"/>
  <c r="O668" i="21"/>
  <c r="L26" i="22"/>
  <c r="L16" i="22" s="1"/>
  <c r="M96" i="22"/>
  <c r="P96" i="22" s="1"/>
  <c r="K350" i="22"/>
  <c r="O535" i="22"/>
  <c r="O564" i="22"/>
  <c r="K573" i="22"/>
  <c r="K623" i="22"/>
  <c r="K626" i="22"/>
  <c r="K631" i="22"/>
  <c r="P224" i="20"/>
  <c r="P333" i="20"/>
  <c r="K401" i="20"/>
  <c r="K422" i="20"/>
  <c r="K547" i="20"/>
  <c r="K624" i="20"/>
  <c r="N55" i="21"/>
  <c r="N53" i="21" s="1"/>
  <c r="K65" i="21"/>
  <c r="K86" i="21"/>
  <c r="K164" i="21"/>
  <c r="N222" i="21"/>
  <c r="K481" i="21"/>
  <c r="K497" i="21"/>
  <c r="K533" i="21"/>
  <c r="O568" i="21"/>
  <c r="O580" i="21"/>
  <c r="K623" i="21"/>
  <c r="L144" i="22"/>
  <c r="O144" i="22" s="1"/>
  <c r="K173" i="22"/>
  <c r="K189" i="22"/>
  <c r="L254" i="22"/>
  <c r="O254" i="22" s="1"/>
  <c r="N26" i="22"/>
  <c r="N16" i="22" s="1"/>
  <c r="O337" i="22"/>
  <c r="K368" i="22"/>
  <c r="K375" i="22"/>
  <c r="K427" i="22"/>
  <c r="K613" i="22"/>
  <c r="K617" i="22"/>
  <c r="K635" i="22"/>
  <c r="K416" i="20"/>
  <c r="O597" i="20"/>
  <c r="N644" i="20"/>
  <c r="N640" i="20" s="1"/>
  <c r="N638" i="20" s="1"/>
  <c r="N636" i="20" s="1"/>
  <c r="O49" i="21"/>
  <c r="L57" i="21"/>
  <c r="L55" i="21" s="1"/>
  <c r="K266" i="21"/>
  <c r="K345" i="21"/>
  <c r="K396" i="21"/>
  <c r="K422" i="21"/>
  <c r="K614" i="21"/>
  <c r="L640" i="21"/>
  <c r="N55" i="22"/>
  <c r="N53" i="22" s="1"/>
  <c r="N120" i="22"/>
  <c r="N118" i="22" s="1"/>
  <c r="N140" i="22"/>
  <c r="N250" i="22"/>
  <c r="K402" i="22"/>
  <c r="K632" i="22"/>
  <c r="L640" i="22"/>
  <c r="N33" i="20"/>
  <c r="N13" i="20" s="1"/>
  <c r="K621" i="20"/>
  <c r="N252" i="21"/>
  <c r="N250" i="21" s="1"/>
  <c r="K617" i="21"/>
  <c r="N644" i="21"/>
  <c r="N640" i="21" s="1"/>
  <c r="N638" i="21" s="1"/>
  <c r="N636" i="21" s="1"/>
  <c r="P57" i="22"/>
  <c r="N222" i="22"/>
  <c r="N220" i="22" s="1"/>
  <c r="N331" i="22"/>
  <c r="N329" i="22" s="1"/>
  <c r="L57" i="20"/>
  <c r="O57" i="20" s="1"/>
  <c r="N68" i="20"/>
  <c r="N66" i="20" s="1"/>
  <c r="N312" i="20"/>
  <c r="N310" i="20" s="1"/>
  <c r="O337" i="20"/>
  <c r="O401" i="20"/>
  <c r="K450" i="20"/>
  <c r="O568" i="20"/>
  <c r="K625" i="20"/>
  <c r="O661" i="20"/>
  <c r="J671" i="20"/>
  <c r="N66" i="21"/>
  <c r="K149" i="21"/>
  <c r="L254" i="21"/>
  <c r="L252" i="21" s="1"/>
  <c r="O252" i="21" s="1"/>
  <c r="N292" i="21"/>
  <c r="N290" i="21" s="1"/>
  <c r="P333" i="21"/>
  <c r="K370" i="21"/>
  <c r="K377" i="21"/>
  <c r="K416" i="21"/>
  <c r="K423" i="21"/>
  <c r="K430" i="21"/>
  <c r="K435" i="21"/>
  <c r="K450" i="21"/>
  <c r="O457" i="21"/>
  <c r="O533" i="21"/>
  <c r="K611" i="21"/>
  <c r="K164" i="22"/>
  <c r="L224" i="22"/>
  <c r="O435" i="22"/>
  <c r="O537" i="22"/>
  <c r="O566" i="22"/>
  <c r="K618" i="22"/>
  <c r="P9" i="1"/>
  <c r="O42" i="1"/>
  <c r="P9" i="2"/>
  <c r="O19" i="2"/>
  <c r="M28" i="2"/>
  <c r="P28" i="2" s="1"/>
  <c r="P30" i="2"/>
  <c r="O122" i="2"/>
  <c r="L120" i="2"/>
  <c r="L118" i="2" s="1"/>
  <c r="M43" i="2"/>
  <c r="P49" i="2"/>
  <c r="P298" i="2"/>
  <c r="M298" i="1"/>
  <c r="O19" i="1"/>
  <c r="P19" i="1"/>
  <c r="M14" i="1"/>
  <c r="P14" i="1" s="1"/>
  <c r="O21" i="1"/>
  <c r="L23" i="2"/>
  <c r="L222" i="2"/>
  <c r="P330" i="2"/>
  <c r="M329" i="2"/>
  <c r="K350" i="2"/>
  <c r="O406" i="2"/>
  <c r="K455" i="2"/>
  <c r="K474" i="2"/>
  <c r="K560" i="2"/>
  <c r="K573" i="2"/>
  <c r="O648" i="2"/>
  <c r="L640" i="2"/>
  <c r="N118" i="3"/>
  <c r="M271" i="3"/>
  <c r="L11" i="2"/>
  <c r="M14" i="2"/>
  <c r="P14" i="2" s="1"/>
  <c r="O21" i="2"/>
  <c r="N26" i="2"/>
  <c r="N16" i="2" s="1"/>
  <c r="O49" i="2"/>
  <c r="N32" i="2"/>
  <c r="O385" i="2"/>
  <c r="K466" i="2"/>
  <c r="K498" i="2"/>
  <c r="M13" i="1"/>
  <c r="P13" i="1" s="1"/>
  <c r="P45" i="2"/>
  <c r="M292" i="2"/>
  <c r="M290" i="2" s="1"/>
  <c r="M118" i="3"/>
  <c r="P118" i="3" s="1"/>
  <c r="P120" i="3"/>
  <c r="P11" i="1"/>
  <c r="L15" i="1"/>
  <c r="O15" i="1" s="1"/>
  <c r="M28" i="1"/>
  <c r="P28" i="1" s="1"/>
  <c r="M13" i="2"/>
  <c r="P13" i="2" s="1"/>
  <c r="P32" i="2"/>
  <c r="M53" i="2"/>
  <c r="M140" i="2"/>
  <c r="M250" i="2"/>
  <c r="K431" i="2"/>
  <c r="L140" i="3"/>
  <c r="K402" i="2"/>
  <c r="K533" i="2"/>
  <c r="O70" i="3"/>
  <c r="O19" i="3"/>
  <c r="P30" i="3"/>
  <c r="M28" i="3"/>
  <c r="P28" i="3" s="1"/>
  <c r="L26" i="2"/>
  <c r="N96" i="2"/>
  <c r="N142" i="2"/>
  <c r="N252" i="2"/>
  <c r="O298" i="2"/>
  <c r="K617" i="2"/>
  <c r="K625" i="2"/>
  <c r="M13" i="3"/>
  <c r="P13" i="3" s="1"/>
  <c r="M22" i="3"/>
  <c r="P32" i="3"/>
  <c r="N43" i="3"/>
  <c r="N41" i="3" s="1"/>
  <c r="P41" i="3" s="1"/>
  <c r="M55" i="3"/>
  <c r="P55" i="3" s="1"/>
  <c r="P70" i="3"/>
  <c r="M94" i="3"/>
  <c r="P94" i="3" s="1"/>
  <c r="P122" i="3"/>
  <c r="O144" i="3"/>
  <c r="O254" i="3"/>
  <c r="P275" i="3"/>
  <c r="I367" i="3"/>
  <c r="K367" i="3" s="1"/>
  <c r="K613" i="3"/>
  <c r="K622" i="3"/>
  <c r="P102" i="4"/>
  <c r="P221" i="4"/>
  <c r="K420" i="4"/>
  <c r="O601" i="4"/>
  <c r="M43" i="5"/>
  <c r="P49" i="5"/>
  <c r="K109" i="5"/>
  <c r="O383" i="5"/>
  <c r="O57" i="6"/>
  <c r="L55" i="6"/>
  <c r="K623" i="3"/>
  <c r="K620" i="3"/>
  <c r="O19" i="4"/>
  <c r="N26" i="4"/>
  <c r="O26" i="4" s="1"/>
  <c r="N96" i="4"/>
  <c r="N94" i="4" s="1"/>
  <c r="L34" i="4"/>
  <c r="O385" i="4"/>
  <c r="O536" i="4"/>
  <c r="L33" i="4"/>
  <c r="O33" i="4" s="1"/>
  <c r="M19" i="5"/>
  <c r="P21" i="5"/>
  <c r="M11" i="5"/>
  <c r="O272" i="5"/>
  <c r="O333" i="5"/>
  <c r="L331" i="5"/>
  <c r="K623" i="2"/>
  <c r="M15" i="3"/>
  <c r="P15" i="3" s="1"/>
  <c r="M329" i="3"/>
  <c r="K619" i="3"/>
  <c r="K611" i="3"/>
  <c r="K615" i="3"/>
  <c r="K612" i="3"/>
  <c r="P254" i="4"/>
  <c r="M252" i="4"/>
  <c r="P275" i="4"/>
  <c r="L31" i="4"/>
  <c r="O565" i="4"/>
  <c r="L314" i="5"/>
  <c r="K429" i="5"/>
  <c r="M222" i="3"/>
  <c r="K626" i="3"/>
  <c r="P98" i="4"/>
  <c r="M96" i="4"/>
  <c r="P144" i="4"/>
  <c r="M142" i="4"/>
  <c r="N11" i="4"/>
  <c r="N9" i="4" s="1"/>
  <c r="O648" i="5"/>
  <c r="L640" i="5"/>
  <c r="K621" i="2"/>
  <c r="L23" i="3"/>
  <c r="L32" i="3"/>
  <c r="M74" i="3"/>
  <c r="M68" i="3" s="1"/>
  <c r="M310" i="3"/>
  <c r="K628" i="3"/>
  <c r="N22" i="4"/>
  <c r="L24" i="4"/>
  <c r="K133" i="4"/>
  <c r="O439" i="4"/>
  <c r="O650" i="4"/>
  <c r="P311" i="5"/>
  <c r="K340" i="5"/>
  <c r="K449" i="5"/>
  <c r="O330" i="4"/>
  <c r="O57" i="5"/>
  <c r="M22" i="5"/>
  <c r="P224" i="5"/>
  <c r="M222" i="5"/>
  <c r="M11" i="3"/>
  <c r="M140" i="3"/>
  <c r="M250" i="3"/>
  <c r="K618" i="3"/>
  <c r="K629" i="3"/>
  <c r="M29" i="4"/>
  <c r="P31" i="4"/>
  <c r="L23" i="4"/>
  <c r="L45" i="4"/>
  <c r="K108" i="4"/>
  <c r="K173" i="4"/>
  <c r="L224" i="4"/>
  <c r="M66" i="5"/>
  <c r="P66" i="5" s="1"/>
  <c r="P68" i="5"/>
  <c r="L31" i="5"/>
  <c r="L11" i="5" s="1"/>
  <c r="O351" i="5"/>
  <c r="M22" i="4"/>
  <c r="O102" i="4"/>
  <c r="I367" i="4"/>
  <c r="K367" i="4" s="1"/>
  <c r="K371" i="4"/>
  <c r="O67" i="5"/>
  <c r="O119" i="5"/>
  <c r="N140" i="5"/>
  <c r="L15" i="4"/>
  <c r="O15" i="4" s="1"/>
  <c r="M19" i="4"/>
  <c r="M68" i="4"/>
  <c r="M120" i="4"/>
  <c r="L252" i="4"/>
  <c r="M273" i="4"/>
  <c r="K618" i="4"/>
  <c r="K626" i="4"/>
  <c r="I367" i="5"/>
  <c r="K367" i="5" s="1"/>
  <c r="N644" i="5"/>
  <c r="N640" i="5" s="1"/>
  <c r="N638" i="5" s="1"/>
  <c r="N636" i="5" s="1"/>
  <c r="N53" i="6"/>
  <c r="P70" i="6"/>
  <c r="M68" i="6"/>
  <c r="P141" i="6"/>
  <c r="M15" i="4"/>
  <c r="P15" i="4" s="1"/>
  <c r="M55" i="4"/>
  <c r="K613" i="4"/>
  <c r="K621" i="4"/>
  <c r="L640" i="4"/>
  <c r="M14" i="5"/>
  <c r="P14" i="5" s="1"/>
  <c r="O21" i="5"/>
  <c r="P55" i="5"/>
  <c r="M290" i="5"/>
  <c r="O19" i="6"/>
  <c r="N19" i="6"/>
  <c r="N118" i="8"/>
  <c r="K612" i="5"/>
  <c r="O67" i="6"/>
  <c r="O70" i="6"/>
  <c r="L68" i="6"/>
  <c r="L640" i="3"/>
  <c r="M102" i="5"/>
  <c r="L222" i="7"/>
  <c r="O222" i="7" s="1"/>
  <c r="M222" i="4"/>
  <c r="K622" i="4"/>
  <c r="N292" i="5"/>
  <c r="P292" i="5" s="1"/>
  <c r="M312" i="5"/>
  <c r="M310" i="5" s="1"/>
  <c r="K616" i="5"/>
  <c r="J671" i="5"/>
  <c r="P45" i="6"/>
  <c r="M43" i="6"/>
  <c r="O224" i="6"/>
  <c r="L222" i="6"/>
  <c r="M11" i="4"/>
  <c r="L16" i="4"/>
  <c r="L15" i="5"/>
  <c r="O15" i="5" s="1"/>
  <c r="M28" i="5"/>
  <c r="P28" i="5" s="1"/>
  <c r="M29" i="6"/>
  <c r="P31" i="6"/>
  <c r="P144" i="6"/>
  <c r="K564" i="5"/>
  <c r="K614" i="5"/>
  <c r="K619" i="5"/>
  <c r="K611" i="5"/>
  <c r="K618" i="5"/>
  <c r="K615" i="5"/>
  <c r="K628" i="5"/>
  <c r="L45" i="6"/>
  <c r="O254" i="6"/>
  <c r="L252" i="6"/>
  <c r="L331" i="6"/>
  <c r="O333" i="6"/>
  <c r="K623" i="5"/>
  <c r="O354" i="6"/>
  <c r="K617" i="6"/>
  <c r="K625" i="6"/>
  <c r="M13" i="7"/>
  <c r="P13" i="7" s="1"/>
  <c r="L19" i="7"/>
  <c r="M22" i="7"/>
  <c r="M94" i="7"/>
  <c r="P94" i="7" s="1"/>
  <c r="N120" i="7"/>
  <c r="M142" i="7"/>
  <c r="M252" i="7"/>
  <c r="P252" i="7" s="1"/>
  <c r="I367" i="7"/>
  <c r="K367" i="7" s="1"/>
  <c r="K611" i="7"/>
  <c r="K619" i="7"/>
  <c r="M11" i="8"/>
  <c r="M29" i="8"/>
  <c r="L34" i="8"/>
  <c r="M94" i="8"/>
  <c r="P94" i="8" s="1"/>
  <c r="O102" i="8"/>
  <c r="M142" i="8"/>
  <c r="P272" i="8"/>
  <c r="M271" i="8"/>
  <c r="P292" i="8"/>
  <c r="O311" i="8"/>
  <c r="P333" i="8"/>
  <c r="K418" i="8"/>
  <c r="K626" i="5"/>
  <c r="L26" i="6"/>
  <c r="M271" i="6"/>
  <c r="M292" i="6"/>
  <c r="K620" i="6"/>
  <c r="L15" i="7"/>
  <c r="O15" i="7" s="1"/>
  <c r="M19" i="7"/>
  <c r="M28" i="7"/>
  <c r="P28" i="7" s="1"/>
  <c r="M68" i="7"/>
  <c r="M220" i="7"/>
  <c r="K614" i="7"/>
  <c r="K622" i="7"/>
  <c r="O648" i="7"/>
  <c r="M16" i="8"/>
  <c r="M43" i="8"/>
  <c r="M68" i="8"/>
  <c r="L96" i="8"/>
  <c r="N331" i="8"/>
  <c r="K430" i="8"/>
  <c r="O122" i="9"/>
  <c r="L120" i="9"/>
  <c r="O120" i="9" s="1"/>
  <c r="K623" i="6"/>
  <c r="M15" i="7"/>
  <c r="P15" i="7" s="1"/>
  <c r="M55" i="7"/>
  <c r="P55" i="7" s="1"/>
  <c r="K617" i="7"/>
  <c r="M13" i="8"/>
  <c r="P13" i="8" s="1"/>
  <c r="M22" i="8"/>
  <c r="P32" i="8"/>
  <c r="M55" i="8"/>
  <c r="L254" i="8"/>
  <c r="M312" i="8"/>
  <c r="O401" i="8"/>
  <c r="P29" i="9"/>
  <c r="M28" i="9"/>
  <c r="P28" i="9" s="1"/>
  <c r="K626" i="6"/>
  <c r="M11" i="6"/>
  <c r="M53" i="6"/>
  <c r="M94" i="6"/>
  <c r="P94" i="6" s="1"/>
  <c r="M142" i="6"/>
  <c r="M252" i="6"/>
  <c r="K621" i="6"/>
  <c r="L23" i="7"/>
  <c r="L32" i="7"/>
  <c r="M331" i="7"/>
  <c r="K615" i="7"/>
  <c r="K623" i="7"/>
  <c r="M15" i="8"/>
  <c r="P15" i="8" s="1"/>
  <c r="P275" i="8"/>
  <c r="M331" i="8"/>
  <c r="O437" i="8"/>
  <c r="O98" i="10"/>
  <c r="K624" i="6"/>
  <c r="M14" i="7"/>
  <c r="P14" i="7" s="1"/>
  <c r="M292" i="7"/>
  <c r="L312" i="7"/>
  <c r="K618" i="7"/>
  <c r="P294" i="8"/>
  <c r="O349" i="8"/>
  <c r="O380" i="8"/>
  <c r="O535" i="8"/>
  <c r="P9" i="10"/>
  <c r="M11" i="7"/>
  <c r="L23" i="8"/>
  <c r="O251" i="8"/>
  <c r="K377" i="8"/>
  <c r="K426" i="8"/>
  <c r="O330" i="8"/>
  <c r="K612" i="8"/>
  <c r="K620" i="8"/>
  <c r="L15" i="9"/>
  <c r="O15" i="9" s="1"/>
  <c r="M19" i="9"/>
  <c r="N22" i="9"/>
  <c r="M222" i="9"/>
  <c r="K614" i="9"/>
  <c r="K622" i="9"/>
  <c r="O648" i="9"/>
  <c r="M66" i="10"/>
  <c r="M120" i="10"/>
  <c r="P120" i="10" s="1"/>
  <c r="M273" i="10"/>
  <c r="O354" i="10"/>
  <c r="K419" i="10"/>
  <c r="K615" i="8"/>
  <c r="K623" i="8"/>
  <c r="M15" i="9"/>
  <c r="P15" i="9" s="1"/>
  <c r="N19" i="9"/>
  <c r="K617" i="9"/>
  <c r="M13" i="10"/>
  <c r="P13" i="10" s="1"/>
  <c r="L19" i="10"/>
  <c r="P32" i="10"/>
  <c r="M142" i="10"/>
  <c r="M252" i="10"/>
  <c r="K381" i="10"/>
  <c r="M118" i="12"/>
  <c r="K618" i="8"/>
  <c r="K626" i="8"/>
  <c r="P31" i="9"/>
  <c r="P11" i="10"/>
  <c r="M28" i="10"/>
  <c r="P28" i="10" s="1"/>
  <c r="L55" i="10"/>
  <c r="O55" i="10" s="1"/>
  <c r="K423" i="10"/>
  <c r="K613" i="8"/>
  <c r="K616" i="8"/>
  <c r="K624" i="8"/>
  <c r="M14" i="9"/>
  <c r="P14" i="9" s="1"/>
  <c r="M66" i="9"/>
  <c r="M120" i="9"/>
  <c r="P120" i="9" s="1"/>
  <c r="M273" i="9"/>
  <c r="P273" i="9" s="1"/>
  <c r="K618" i="9"/>
  <c r="L26" i="10"/>
  <c r="M49" i="10"/>
  <c r="M222" i="10"/>
  <c r="M290" i="10"/>
  <c r="P290" i="10" s="1"/>
  <c r="K402" i="10"/>
  <c r="K427" i="10"/>
  <c r="K611" i="8"/>
  <c r="K619" i="8"/>
  <c r="M11" i="9"/>
  <c r="M53" i="9"/>
  <c r="M142" i="9"/>
  <c r="M252" i="9"/>
  <c r="L292" i="10"/>
  <c r="M331" i="10"/>
  <c r="K614" i="8"/>
  <c r="M43" i="9"/>
  <c r="L11" i="10"/>
  <c r="M14" i="10"/>
  <c r="P14" i="10" s="1"/>
  <c r="O406" i="10"/>
  <c r="K431" i="10"/>
  <c r="O19" i="11"/>
  <c r="M271" i="11"/>
  <c r="P271" i="11" s="1"/>
  <c r="P273" i="11"/>
  <c r="P19" i="11"/>
  <c r="P29" i="12"/>
  <c r="M28" i="12"/>
  <c r="P28" i="12" s="1"/>
  <c r="K613" i="10"/>
  <c r="K621" i="10"/>
  <c r="M9" i="11"/>
  <c r="L23" i="11"/>
  <c r="M312" i="11"/>
  <c r="K615" i="11"/>
  <c r="K623" i="11"/>
  <c r="N19" i="12"/>
  <c r="M329" i="12"/>
  <c r="K350" i="12"/>
  <c r="O535" i="12"/>
  <c r="O599" i="12"/>
  <c r="K619" i="12"/>
  <c r="K611" i="12"/>
  <c r="K616" i="12"/>
  <c r="K615" i="12"/>
  <c r="O649" i="12"/>
  <c r="J651" i="12"/>
  <c r="K651" i="12" s="1"/>
  <c r="P25" i="13"/>
  <c r="M15" i="13"/>
  <c r="P15" i="13" s="1"/>
  <c r="K138" i="13"/>
  <c r="N312" i="13"/>
  <c r="N310" i="13" s="1"/>
  <c r="J651" i="13"/>
  <c r="P23" i="14"/>
  <c r="M13" i="14"/>
  <c r="P13" i="14" s="1"/>
  <c r="K624" i="10"/>
  <c r="M14" i="11"/>
  <c r="P14" i="11" s="1"/>
  <c r="O21" i="11"/>
  <c r="P33" i="11"/>
  <c r="M41" i="11"/>
  <c r="K618" i="11"/>
  <c r="L26" i="12"/>
  <c r="P31" i="12"/>
  <c r="M290" i="12"/>
  <c r="P290" i="12" s="1"/>
  <c r="K435" i="12"/>
  <c r="K591" i="12"/>
  <c r="K620" i="12"/>
  <c r="K626" i="12"/>
  <c r="P294" i="13"/>
  <c r="M292" i="13"/>
  <c r="P333" i="13"/>
  <c r="K474" i="13"/>
  <c r="M28" i="14"/>
  <c r="P28" i="14" s="1"/>
  <c r="K613" i="11"/>
  <c r="O19" i="13"/>
  <c r="O42" i="13"/>
  <c r="K622" i="10"/>
  <c r="M337" i="11"/>
  <c r="K616" i="11"/>
  <c r="M102" i="12"/>
  <c r="P141" i="13"/>
  <c r="M140" i="13"/>
  <c r="P19" i="14"/>
  <c r="P34" i="14"/>
  <c r="M14" i="14"/>
  <c r="P14" i="14" s="1"/>
  <c r="K625" i="10"/>
  <c r="M22" i="11"/>
  <c r="M55" i="11"/>
  <c r="M96" i="11"/>
  <c r="I367" i="11"/>
  <c r="K367" i="11" s="1"/>
  <c r="K611" i="11"/>
  <c r="K619" i="11"/>
  <c r="M11" i="12"/>
  <c r="M53" i="12"/>
  <c r="M250" i="12"/>
  <c r="M312" i="12"/>
  <c r="O126" i="13"/>
  <c r="L26" i="13"/>
  <c r="P251" i="13"/>
  <c r="M250" i="13"/>
  <c r="P250" i="13" s="1"/>
  <c r="P32" i="14"/>
  <c r="K620" i="10"/>
  <c r="L15" i="11"/>
  <c r="O15" i="11" s="1"/>
  <c r="N22" i="11"/>
  <c r="M28" i="11"/>
  <c r="P28" i="11" s="1"/>
  <c r="K614" i="11"/>
  <c r="M43" i="12"/>
  <c r="O385" i="12"/>
  <c r="O584" i="12"/>
  <c r="K632" i="12"/>
  <c r="O661" i="12"/>
  <c r="N22" i="13"/>
  <c r="O67" i="13"/>
  <c r="K402" i="13"/>
  <c r="K466" i="13"/>
  <c r="K482" i="13"/>
  <c r="K498" i="13"/>
  <c r="K617" i="11"/>
  <c r="M29" i="13"/>
  <c r="P31" i="13"/>
  <c r="M11" i="14"/>
  <c r="P21" i="14"/>
  <c r="N43" i="14"/>
  <c r="N41" i="14" s="1"/>
  <c r="N22" i="14"/>
  <c r="P45" i="14"/>
  <c r="K624" i="12"/>
  <c r="K623" i="12"/>
  <c r="K622" i="12"/>
  <c r="M15" i="14"/>
  <c r="P15" i="14" s="1"/>
  <c r="P25" i="14"/>
  <c r="L292" i="13"/>
  <c r="M331" i="13"/>
  <c r="O354" i="13"/>
  <c r="K620" i="13"/>
  <c r="K623" i="13"/>
  <c r="K626" i="13"/>
  <c r="K665" i="13"/>
  <c r="P42" i="14"/>
  <c r="O45" i="14"/>
  <c r="L122" i="14"/>
  <c r="L144" i="14"/>
  <c r="O19" i="14"/>
  <c r="O21" i="14"/>
  <c r="O25" i="14"/>
  <c r="M120" i="14"/>
  <c r="P120" i="14" s="1"/>
  <c r="M55" i="14"/>
  <c r="M53" i="14" s="1"/>
  <c r="L23" i="14"/>
  <c r="M14" i="13"/>
  <c r="P14" i="13" s="1"/>
  <c r="M41" i="13"/>
  <c r="M66" i="13"/>
  <c r="M120" i="13"/>
  <c r="M273" i="13"/>
  <c r="P273" i="13" s="1"/>
  <c r="K533" i="13"/>
  <c r="K624" i="13"/>
  <c r="N55" i="14"/>
  <c r="K164" i="14"/>
  <c r="L68" i="15"/>
  <c r="O68" i="15" s="1"/>
  <c r="M11" i="13"/>
  <c r="L640" i="13"/>
  <c r="O67" i="14"/>
  <c r="O119" i="14"/>
  <c r="O141" i="14"/>
  <c r="K158" i="14"/>
  <c r="K229" i="14"/>
  <c r="O275" i="14"/>
  <c r="L273" i="14"/>
  <c r="O273" i="14" s="1"/>
  <c r="P19" i="16"/>
  <c r="L53" i="16"/>
  <c r="K597" i="13"/>
  <c r="O42" i="14"/>
  <c r="K621" i="13"/>
  <c r="K625" i="13"/>
  <c r="P54" i="14"/>
  <c r="P95" i="14"/>
  <c r="M94" i="14"/>
  <c r="P94" i="14" s="1"/>
  <c r="P251" i="14"/>
  <c r="K617" i="13"/>
  <c r="M252" i="14"/>
  <c r="P252" i="14" s="1"/>
  <c r="I367" i="14"/>
  <c r="K367" i="14" s="1"/>
  <c r="K611" i="14"/>
  <c r="K619" i="14"/>
  <c r="M11" i="15"/>
  <c r="M29" i="15"/>
  <c r="L34" i="15"/>
  <c r="M142" i="15"/>
  <c r="M252" i="15"/>
  <c r="P252" i="15" s="1"/>
  <c r="M66" i="16"/>
  <c r="P66" i="16" s="1"/>
  <c r="P68" i="16"/>
  <c r="K614" i="14"/>
  <c r="K622" i="14"/>
  <c r="O648" i="14"/>
  <c r="N11" i="15"/>
  <c r="N9" i="15" s="1"/>
  <c r="M43" i="15"/>
  <c r="M68" i="15"/>
  <c r="M220" i="15"/>
  <c r="K614" i="15"/>
  <c r="K617" i="15"/>
  <c r="K620" i="15"/>
  <c r="P31" i="16"/>
  <c r="P95" i="16"/>
  <c r="M94" i="16"/>
  <c r="P98" i="16"/>
  <c r="N96" i="16"/>
  <c r="P96" i="16" s="1"/>
  <c r="O294" i="16"/>
  <c r="K617" i="14"/>
  <c r="M13" i="15"/>
  <c r="P13" i="15" s="1"/>
  <c r="P32" i="15"/>
  <c r="M55" i="15"/>
  <c r="P55" i="15" s="1"/>
  <c r="K626" i="15"/>
  <c r="K612" i="15"/>
  <c r="P54" i="16"/>
  <c r="M53" i="16"/>
  <c r="O15" i="17"/>
  <c r="L32" i="14"/>
  <c r="M331" i="14"/>
  <c r="K615" i="14"/>
  <c r="K623" i="14"/>
  <c r="M15" i="15"/>
  <c r="P15" i="15" s="1"/>
  <c r="M310" i="15"/>
  <c r="P310" i="15" s="1"/>
  <c r="K464" i="15"/>
  <c r="K618" i="15"/>
  <c r="K621" i="15"/>
  <c r="K624" i="15"/>
  <c r="M16" i="16"/>
  <c r="P21" i="16"/>
  <c r="M11" i="16"/>
  <c r="P337" i="16"/>
  <c r="M331" i="16"/>
  <c r="M329" i="16" s="1"/>
  <c r="M292" i="14"/>
  <c r="L312" i="14"/>
  <c r="K618" i="14"/>
  <c r="M12" i="15"/>
  <c r="M271" i="15"/>
  <c r="M292" i="15"/>
  <c r="O19" i="16"/>
  <c r="N19" i="16"/>
  <c r="K547" i="15"/>
  <c r="K613" i="15"/>
  <c r="P25" i="16"/>
  <c r="M15" i="16"/>
  <c r="P15" i="16" s="1"/>
  <c r="K619" i="15"/>
  <c r="K611" i="15"/>
  <c r="K615" i="15"/>
  <c r="K622" i="15"/>
  <c r="K625" i="15"/>
  <c r="P19" i="17"/>
  <c r="P120" i="16"/>
  <c r="I367" i="16"/>
  <c r="K367" i="16" s="1"/>
  <c r="K611" i="16"/>
  <c r="K619" i="16"/>
  <c r="M11" i="17"/>
  <c r="P21" i="17"/>
  <c r="P42" i="17"/>
  <c r="O54" i="17"/>
  <c r="L122" i="17"/>
  <c r="K132" i="17"/>
  <c r="K158" i="17"/>
  <c r="P251" i="17"/>
  <c r="P30" i="18"/>
  <c r="M28" i="18"/>
  <c r="P28" i="18" s="1"/>
  <c r="K622" i="16"/>
  <c r="K249" i="17"/>
  <c r="P333" i="17"/>
  <c r="M331" i="17"/>
  <c r="M250" i="18"/>
  <c r="P250" i="18" s="1"/>
  <c r="P252" i="18"/>
  <c r="O19" i="19"/>
  <c r="M292" i="16"/>
  <c r="P292" i="16" s="1"/>
  <c r="N331" i="16"/>
  <c r="N329" i="16" s="1"/>
  <c r="K612" i="16"/>
  <c r="K620" i="16"/>
  <c r="O651" i="16"/>
  <c r="L26" i="17"/>
  <c r="P29" i="17"/>
  <c r="P54" i="17"/>
  <c r="O74" i="17"/>
  <c r="O141" i="17"/>
  <c r="P144" i="17"/>
  <c r="M142" i="17"/>
  <c r="O330" i="17"/>
  <c r="O333" i="17"/>
  <c r="L331" i="17"/>
  <c r="O275" i="18"/>
  <c r="M140" i="16"/>
  <c r="M250" i="16"/>
  <c r="P250" i="16" s="1"/>
  <c r="L273" i="16"/>
  <c r="M312" i="16"/>
  <c r="K615" i="16"/>
  <c r="K623" i="16"/>
  <c r="O49" i="17"/>
  <c r="P70" i="17"/>
  <c r="P74" i="17"/>
  <c r="P224" i="17"/>
  <c r="P9" i="18"/>
  <c r="K618" i="16"/>
  <c r="K626" i="16"/>
  <c r="N26" i="17"/>
  <c r="O98" i="17"/>
  <c r="P122" i="17"/>
  <c r="L144" i="17"/>
  <c r="L23" i="17"/>
  <c r="O251" i="17"/>
  <c r="P254" i="17"/>
  <c r="M252" i="17"/>
  <c r="O352" i="17"/>
  <c r="L32" i="17"/>
  <c r="M26" i="18"/>
  <c r="P74" i="18"/>
  <c r="K613" i="16"/>
  <c r="K621" i="16"/>
  <c r="P67" i="17"/>
  <c r="P221" i="17"/>
  <c r="M220" i="17"/>
  <c r="P275" i="17"/>
  <c r="N273" i="17"/>
  <c r="L292" i="17"/>
  <c r="K369" i="17"/>
  <c r="I367" i="17"/>
  <c r="K367" i="17" s="1"/>
  <c r="P9" i="19"/>
  <c r="N142" i="16"/>
  <c r="N140" i="16" s="1"/>
  <c r="N43" i="17"/>
  <c r="N41" i="17" s="1"/>
  <c r="P119" i="17"/>
  <c r="M118" i="17"/>
  <c r="P272" i="17"/>
  <c r="M271" i="17"/>
  <c r="O19" i="18"/>
  <c r="M55" i="17"/>
  <c r="M94" i="17"/>
  <c r="P94" i="17" s="1"/>
  <c r="K622" i="17"/>
  <c r="O648" i="17"/>
  <c r="L31" i="18"/>
  <c r="P45" i="18"/>
  <c r="M68" i="18"/>
  <c r="M120" i="18"/>
  <c r="L142" i="18"/>
  <c r="M273" i="18"/>
  <c r="N312" i="18"/>
  <c r="M118" i="19"/>
  <c r="M16" i="20"/>
  <c r="K617" i="17"/>
  <c r="K625" i="17"/>
  <c r="M13" i="18"/>
  <c r="P13" i="18" s="1"/>
  <c r="M22" i="18"/>
  <c r="P32" i="18"/>
  <c r="M55" i="18"/>
  <c r="K613" i="18"/>
  <c r="K621" i="18"/>
  <c r="L640" i="18"/>
  <c r="L23" i="19"/>
  <c r="N26" i="19"/>
  <c r="N16" i="19" s="1"/>
  <c r="P57" i="19"/>
  <c r="K113" i="19"/>
  <c r="M140" i="19"/>
  <c r="P142" i="19"/>
  <c r="P275" i="19"/>
  <c r="M273" i="19"/>
  <c r="O272" i="19"/>
  <c r="M30" i="19"/>
  <c r="P30" i="19" s="1"/>
  <c r="M250" i="19"/>
  <c r="L273" i="19"/>
  <c r="O273" i="19" s="1"/>
  <c r="L26" i="18"/>
  <c r="M222" i="18"/>
  <c r="K622" i="18"/>
  <c r="L142" i="19"/>
  <c r="P224" i="19"/>
  <c r="L23" i="18"/>
  <c r="M310" i="18"/>
  <c r="M13" i="19"/>
  <c r="P13" i="19" s="1"/>
  <c r="M66" i="19"/>
  <c r="O119" i="19"/>
  <c r="P122" i="19"/>
  <c r="P45" i="19"/>
  <c r="M43" i="19"/>
  <c r="M29" i="19"/>
  <c r="P31" i="19"/>
  <c r="M220" i="19"/>
  <c r="I367" i="19"/>
  <c r="K367" i="19" s="1"/>
  <c r="K611" i="19"/>
  <c r="K619" i="19"/>
  <c r="P42" i="20"/>
  <c r="M41" i="20"/>
  <c r="P67" i="20"/>
  <c r="M66" i="20"/>
  <c r="P66" i="20" s="1"/>
  <c r="P142" i="20"/>
  <c r="M140" i="20"/>
  <c r="O224" i="20"/>
  <c r="P337" i="20"/>
  <c r="K614" i="19"/>
  <c r="O648" i="19"/>
  <c r="M28" i="20"/>
  <c r="P28" i="20" s="1"/>
  <c r="L32" i="20"/>
  <c r="O54" i="20"/>
  <c r="O95" i="20"/>
  <c r="P98" i="20"/>
  <c r="M96" i="20"/>
  <c r="K199" i="20"/>
  <c r="M271" i="20"/>
  <c r="P271" i="20" s="1"/>
  <c r="O311" i="20"/>
  <c r="P314" i="20"/>
  <c r="M312" i="20"/>
  <c r="K617" i="19"/>
  <c r="M13" i="20"/>
  <c r="P13" i="20" s="1"/>
  <c r="L19" i="20"/>
  <c r="N55" i="20"/>
  <c r="P57" i="20"/>
  <c r="P252" i="20"/>
  <c r="K369" i="20"/>
  <c r="I367" i="20"/>
  <c r="K367" i="20" s="1"/>
  <c r="P291" i="20"/>
  <c r="M53" i="19"/>
  <c r="M312" i="19"/>
  <c r="P312" i="19" s="1"/>
  <c r="K615" i="19"/>
  <c r="L26" i="20"/>
  <c r="L31" i="20"/>
  <c r="P122" i="20"/>
  <c r="K618" i="19"/>
  <c r="N140" i="20"/>
  <c r="L252" i="20"/>
  <c r="N43" i="20"/>
  <c r="N41" i="20" s="1"/>
  <c r="N26" i="20"/>
  <c r="N16" i="20" s="1"/>
  <c r="N250" i="20"/>
  <c r="P11" i="21"/>
  <c r="M9" i="21"/>
  <c r="K615" i="20"/>
  <c r="O19" i="21"/>
  <c r="P67" i="21"/>
  <c r="P141" i="21"/>
  <c r="K618" i="20"/>
  <c r="K626" i="20"/>
  <c r="O21" i="21"/>
  <c r="O25" i="21"/>
  <c r="N43" i="21"/>
  <c r="P43" i="21" s="1"/>
  <c r="P57" i="21"/>
  <c r="L70" i="21"/>
  <c r="P119" i="21"/>
  <c r="O333" i="21"/>
  <c r="L331" i="21"/>
  <c r="K613" i="20"/>
  <c r="P42" i="21"/>
  <c r="M41" i="21"/>
  <c r="O54" i="21"/>
  <c r="O19" i="22"/>
  <c r="K616" i="20"/>
  <c r="L26" i="21"/>
  <c r="K611" i="20"/>
  <c r="K619" i="20"/>
  <c r="N22" i="21"/>
  <c r="P29" i="21"/>
  <c r="P221" i="21"/>
  <c r="M220" i="21"/>
  <c r="L224" i="21"/>
  <c r="K614" i="20"/>
  <c r="O74" i="21"/>
  <c r="O141" i="21"/>
  <c r="P144" i="21"/>
  <c r="M142" i="21"/>
  <c r="P142" i="21" s="1"/>
  <c r="M22" i="21"/>
  <c r="K617" i="20"/>
  <c r="L144" i="21"/>
  <c r="L23" i="21"/>
  <c r="O251" i="21"/>
  <c r="M55" i="21"/>
  <c r="M94" i="21"/>
  <c r="P94" i="21" s="1"/>
  <c r="M252" i="21"/>
  <c r="P29" i="22"/>
  <c r="M28" i="22"/>
  <c r="P28" i="22" s="1"/>
  <c r="P42" i="22"/>
  <c r="L70" i="22"/>
  <c r="O314" i="22"/>
  <c r="L312" i="22"/>
  <c r="O312" i="22" s="1"/>
  <c r="K416" i="22"/>
  <c r="O597" i="22"/>
  <c r="L23" i="22"/>
  <c r="L57" i="22"/>
  <c r="M9" i="22"/>
  <c r="P11" i="22"/>
  <c r="L34" i="22"/>
  <c r="O34" i="22" s="1"/>
  <c r="O354" i="22"/>
  <c r="K671" i="21"/>
  <c r="O25" i="22"/>
  <c r="L15" i="22"/>
  <c r="O15" i="22" s="1"/>
  <c r="O119" i="22"/>
  <c r="M310" i="21"/>
  <c r="P310" i="21" s="1"/>
  <c r="M331" i="21"/>
  <c r="K589" i="21"/>
  <c r="K621" i="21"/>
  <c r="K620" i="21"/>
  <c r="K630" i="21"/>
  <c r="O648" i="21"/>
  <c r="O651" i="21"/>
  <c r="K668" i="21"/>
  <c r="P19" i="22"/>
  <c r="P34" i="22"/>
  <c r="P119" i="22"/>
  <c r="K665" i="21"/>
  <c r="L45" i="22"/>
  <c r="O141" i="22"/>
  <c r="L275" i="22"/>
  <c r="K372" i="22"/>
  <c r="O438" i="22"/>
  <c r="L33" i="22"/>
  <c r="O33" i="22" s="1"/>
  <c r="P67" i="22"/>
  <c r="O251" i="22"/>
  <c r="N292" i="22"/>
  <c r="N290" i="22" s="1"/>
  <c r="O54" i="22"/>
  <c r="P272" i="22"/>
  <c r="P333" i="22"/>
  <c r="M331" i="22"/>
  <c r="K612" i="21"/>
  <c r="M222" i="22"/>
  <c r="K614" i="22"/>
  <c r="K622" i="22"/>
  <c r="O648" i="22"/>
  <c r="M312" i="22"/>
  <c r="P312" i="22" s="1"/>
  <c r="K615" i="22"/>
  <c r="M120" i="22"/>
  <c r="P120" i="22" s="1"/>
  <c r="M273" i="22"/>
  <c r="P273" i="22" s="1"/>
  <c r="M53" i="22"/>
  <c r="P120" i="21" l="1"/>
  <c r="P43" i="18"/>
  <c r="M250" i="11"/>
  <c r="P250" i="11" s="1"/>
  <c r="L120" i="19"/>
  <c r="L30" i="9"/>
  <c r="O30" i="9" s="1"/>
  <c r="M118" i="8"/>
  <c r="P118" i="8" s="1"/>
  <c r="O252" i="6"/>
  <c r="O122" i="22"/>
  <c r="P292" i="4"/>
  <c r="O254" i="11"/>
  <c r="N11" i="8"/>
  <c r="N9" i="8" s="1"/>
  <c r="K417" i="1"/>
  <c r="P55" i="8"/>
  <c r="P222" i="20"/>
  <c r="O222" i="20"/>
  <c r="O34" i="11"/>
  <c r="K431" i="1"/>
  <c r="K270" i="1"/>
  <c r="O354" i="1"/>
  <c r="K381" i="1"/>
  <c r="N43" i="1"/>
  <c r="N41" i="1" s="1"/>
  <c r="K149" i="1"/>
  <c r="N28" i="7"/>
  <c r="N11" i="20"/>
  <c r="N9" i="20" s="1"/>
  <c r="L273" i="6"/>
  <c r="O273" i="6" s="1"/>
  <c r="P120" i="2"/>
  <c r="P329" i="4"/>
  <c r="K138" i="1"/>
  <c r="K377" i="1"/>
  <c r="M94" i="15"/>
  <c r="P94" i="15" s="1"/>
  <c r="O30" i="15"/>
  <c r="L273" i="21"/>
  <c r="O273" i="21" s="1"/>
  <c r="L55" i="19"/>
  <c r="L43" i="16"/>
  <c r="M290" i="9"/>
  <c r="P290" i="9" s="1"/>
  <c r="O70" i="8"/>
  <c r="L292" i="3"/>
  <c r="O292" i="3" s="1"/>
  <c r="P68" i="2"/>
  <c r="O16" i="19"/>
  <c r="L312" i="18"/>
  <c r="L222" i="19"/>
  <c r="O57" i="16"/>
  <c r="L43" i="7"/>
  <c r="O43" i="7" s="1"/>
  <c r="L11" i="7"/>
  <c r="L55" i="2"/>
  <c r="L14" i="11"/>
  <c r="O14" i="11" s="1"/>
  <c r="K633" i="1"/>
  <c r="O96" i="19"/>
  <c r="L222" i="12"/>
  <c r="L142" i="16"/>
  <c r="L120" i="15"/>
  <c r="O120" i="15" s="1"/>
  <c r="M271" i="12"/>
  <c r="P271" i="12" s="1"/>
  <c r="O45" i="10"/>
  <c r="L222" i="8"/>
  <c r="L29" i="3"/>
  <c r="O29" i="3" s="1"/>
  <c r="K264" i="1"/>
  <c r="O661" i="1"/>
  <c r="O45" i="5"/>
  <c r="N220" i="15"/>
  <c r="L222" i="3"/>
  <c r="O222" i="3" s="1"/>
  <c r="P222" i="13"/>
  <c r="K631" i="1"/>
  <c r="P294" i="1"/>
  <c r="O254" i="2"/>
  <c r="M290" i="17"/>
  <c r="P290" i="17" s="1"/>
  <c r="M290" i="21"/>
  <c r="P290" i="21" s="1"/>
  <c r="O24" i="11"/>
  <c r="O68" i="18"/>
  <c r="M66" i="21"/>
  <c r="P66" i="21" s="1"/>
  <c r="N20" i="5"/>
  <c r="N18" i="5" s="1"/>
  <c r="O640" i="6"/>
  <c r="O404" i="1"/>
  <c r="K266" i="1"/>
  <c r="O406" i="1"/>
  <c r="K380" i="1"/>
  <c r="P292" i="18"/>
  <c r="M12" i="13"/>
  <c r="L43" i="12"/>
  <c r="O26" i="3"/>
  <c r="L94" i="19"/>
  <c r="O94" i="19" s="1"/>
  <c r="L331" i="10"/>
  <c r="O331" i="10" s="1"/>
  <c r="P43" i="22"/>
  <c r="O70" i="18"/>
  <c r="P222" i="12"/>
  <c r="M118" i="7"/>
  <c r="P118" i="7" s="1"/>
  <c r="L273" i="9"/>
  <c r="O273" i="9" s="1"/>
  <c r="L273" i="10"/>
  <c r="O273" i="10" s="1"/>
  <c r="O144" i="7"/>
  <c r="O68" i="6"/>
  <c r="O70" i="7"/>
  <c r="L29" i="21"/>
  <c r="O29" i="21" s="1"/>
  <c r="K132" i="1"/>
  <c r="K418" i="1"/>
  <c r="K304" i="1"/>
  <c r="O140" i="20"/>
  <c r="O144" i="20"/>
  <c r="O98" i="19"/>
  <c r="M12" i="17"/>
  <c r="O57" i="17"/>
  <c r="P43" i="16"/>
  <c r="P220" i="12"/>
  <c r="L292" i="11"/>
  <c r="O292" i="11" s="1"/>
  <c r="L312" i="10"/>
  <c r="O312" i="10" s="1"/>
  <c r="L252" i="10"/>
  <c r="O252" i="10" s="1"/>
  <c r="L43" i="9"/>
  <c r="L41" i="9" s="1"/>
  <c r="L312" i="9"/>
  <c r="O312" i="9" s="1"/>
  <c r="K621" i="1"/>
  <c r="P271" i="5"/>
  <c r="P144" i="1"/>
  <c r="K117" i="1"/>
  <c r="K265" i="1"/>
  <c r="N220" i="7"/>
  <c r="P220" i="7" s="1"/>
  <c r="L331" i="22"/>
  <c r="O142" i="20"/>
  <c r="N66" i="19"/>
  <c r="M310" i="14"/>
  <c r="P310" i="14" s="1"/>
  <c r="L120" i="12"/>
  <c r="O120" i="12" s="1"/>
  <c r="L142" i="8"/>
  <c r="O142" i="8" s="1"/>
  <c r="N12" i="2"/>
  <c r="L292" i="2"/>
  <c r="O34" i="17"/>
  <c r="P55" i="12"/>
  <c r="N28" i="8"/>
  <c r="O668" i="1"/>
  <c r="N29" i="14"/>
  <c r="N28" i="14" s="1"/>
  <c r="K85" i="1"/>
  <c r="J651" i="1"/>
  <c r="K651" i="1" s="1"/>
  <c r="K420" i="1"/>
  <c r="K350" i="1"/>
  <c r="O34" i="4"/>
  <c r="N140" i="13"/>
  <c r="P140" i="13" s="1"/>
  <c r="N20" i="3"/>
  <c r="N18" i="3" s="1"/>
  <c r="O349" i="1"/>
  <c r="P45" i="1"/>
  <c r="O224" i="15"/>
  <c r="N12" i="19"/>
  <c r="N10" i="19" s="1"/>
  <c r="N8" i="19" s="1"/>
  <c r="O30" i="6"/>
  <c r="K324" i="1"/>
  <c r="K464" i="1"/>
  <c r="L14" i="3"/>
  <c r="O222" i="15"/>
  <c r="P55" i="22"/>
  <c r="M53" i="3"/>
  <c r="P53" i="3" s="1"/>
  <c r="N28" i="6"/>
  <c r="K204" i="1"/>
  <c r="L252" i="14"/>
  <c r="O252" i="14" s="1"/>
  <c r="P22" i="13"/>
  <c r="O401" i="1"/>
  <c r="O31" i="9"/>
  <c r="K306" i="1"/>
  <c r="K432" i="1"/>
  <c r="O49" i="1"/>
  <c r="K340" i="1"/>
  <c r="N29" i="5"/>
  <c r="N28" i="5" s="1"/>
  <c r="K426" i="1"/>
  <c r="L331" i="7"/>
  <c r="O331" i="7" s="1"/>
  <c r="N28" i="13"/>
  <c r="K580" i="1"/>
  <c r="L43" i="2"/>
  <c r="O43" i="2" s="1"/>
  <c r="K397" i="1"/>
  <c r="K86" i="1"/>
  <c r="M271" i="14"/>
  <c r="P271" i="14" s="1"/>
  <c r="M66" i="11"/>
  <c r="P66" i="11" s="1"/>
  <c r="L312" i="6"/>
  <c r="O312" i="6" s="1"/>
  <c r="L273" i="2"/>
  <c r="L271" i="2" s="1"/>
  <c r="K465" i="1"/>
  <c r="L252" i="13"/>
  <c r="O252" i="13" s="1"/>
  <c r="P16" i="8"/>
  <c r="L312" i="2"/>
  <c r="L310" i="2" s="1"/>
  <c r="P220" i="17"/>
  <c r="P53" i="16"/>
  <c r="N11" i="6"/>
  <c r="N9" i="6" s="1"/>
  <c r="L331" i="3"/>
  <c r="P120" i="17"/>
  <c r="L312" i="15"/>
  <c r="L310" i="15" s="1"/>
  <c r="O310" i="15" s="1"/>
  <c r="N11" i="13"/>
  <c r="N9" i="13" s="1"/>
  <c r="N12" i="3"/>
  <c r="N10" i="3" s="1"/>
  <c r="K285" i="1"/>
  <c r="K229" i="1"/>
  <c r="O459" i="1"/>
  <c r="K430" i="1"/>
  <c r="K481" i="1"/>
  <c r="N250" i="19"/>
  <c r="O250" i="19" s="1"/>
  <c r="K84" i="1"/>
  <c r="O439" i="1"/>
  <c r="K158" i="1"/>
  <c r="K449" i="1"/>
  <c r="K110" i="1"/>
  <c r="K624" i="1"/>
  <c r="O601" i="1"/>
  <c r="K375" i="1"/>
  <c r="K416" i="1"/>
  <c r="K450" i="1"/>
  <c r="L14" i="10"/>
  <c r="O14" i="10" s="1"/>
  <c r="K80" i="1"/>
  <c r="K235" i="1"/>
  <c r="N28" i="20"/>
  <c r="K199" i="1"/>
  <c r="K622" i="1"/>
  <c r="K466" i="1"/>
  <c r="P333" i="1"/>
  <c r="O45" i="13"/>
  <c r="K663" i="1"/>
  <c r="L118" i="9"/>
  <c r="O118" i="9" s="1"/>
  <c r="L273" i="13"/>
  <c r="O273" i="13" s="1"/>
  <c r="M94" i="18"/>
  <c r="P94" i="18" s="1"/>
  <c r="L28" i="15"/>
  <c r="O55" i="16"/>
  <c r="L292" i="14"/>
  <c r="O98" i="13"/>
  <c r="O26" i="11"/>
  <c r="L43" i="3"/>
  <c r="L41" i="3" s="1"/>
  <c r="P298" i="1"/>
  <c r="P26" i="16"/>
  <c r="N29" i="17"/>
  <c r="N28" i="17" s="1"/>
  <c r="N66" i="13"/>
  <c r="N11" i="7"/>
  <c r="N9" i="7" s="1"/>
  <c r="O383" i="1"/>
  <c r="O298" i="1"/>
  <c r="K113" i="1"/>
  <c r="O34" i="15"/>
  <c r="P222" i="10"/>
  <c r="L292" i="22"/>
  <c r="O292" i="22" s="1"/>
  <c r="O254" i="21"/>
  <c r="L96" i="18"/>
  <c r="O96" i="18" s="1"/>
  <c r="L94" i="17"/>
  <c r="O94" i="17" s="1"/>
  <c r="L222" i="11"/>
  <c r="L55" i="20"/>
  <c r="L53" i="20" s="1"/>
  <c r="P222" i="19"/>
  <c r="P331" i="14"/>
  <c r="N20" i="15"/>
  <c r="N18" i="15" s="1"/>
  <c r="O53" i="16"/>
  <c r="P273" i="15"/>
  <c r="L120" i="11"/>
  <c r="O120" i="11" s="1"/>
  <c r="O16" i="5"/>
  <c r="K628" i="1"/>
  <c r="N28" i="21"/>
  <c r="K593" i="1"/>
  <c r="K498" i="1"/>
  <c r="L252" i="22"/>
  <c r="O252" i="22" s="1"/>
  <c r="L250" i="17"/>
  <c r="O250" i="17" s="1"/>
  <c r="P16" i="16"/>
  <c r="L331" i="15"/>
  <c r="O331" i="15" s="1"/>
  <c r="L312" i="13"/>
  <c r="O312" i="13" s="1"/>
  <c r="O640" i="12"/>
  <c r="P142" i="12"/>
  <c r="L68" i="9"/>
  <c r="L66" i="9" s="1"/>
  <c r="O66" i="9" s="1"/>
  <c r="P68" i="12"/>
  <c r="P120" i="19"/>
  <c r="P220" i="11"/>
  <c r="K547" i="1"/>
  <c r="K589" i="1"/>
  <c r="O331" i="20"/>
  <c r="O650" i="1"/>
  <c r="K425" i="1"/>
  <c r="O437" i="1"/>
  <c r="K213" i="1"/>
  <c r="K164" i="1"/>
  <c r="O597" i="1"/>
  <c r="K533" i="1"/>
  <c r="J671" i="1"/>
  <c r="K671" i="1" s="1"/>
  <c r="K133" i="1"/>
  <c r="K427" i="1"/>
  <c r="K109" i="1"/>
  <c r="K564" i="1"/>
  <c r="K343" i="1"/>
  <c r="K215" i="1"/>
  <c r="O435" i="1"/>
  <c r="K92" i="1"/>
  <c r="K396" i="1"/>
  <c r="K185" i="1"/>
  <c r="P254" i="1"/>
  <c r="L96" i="15"/>
  <c r="L94" i="15" s="1"/>
  <c r="O94" i="15" s="1"/>
  <c r="M310" i="6"/>
  <c r="P310" i="6" s="1"/>
  <c r="P140" i="3"/>
  <c r="O122" i="3"/>
  <c r="L68" i="2"/>
  <c r="L66" i="2" s="1"/>
  <c r="O66" i="2" s="1"/>
  <c r="I367" i="1"/>
  <c r="K367" i="1" s="1"/>
  <c r="N28" i="12"/>
  <c r="K648" i="1"/>
  <c r="K473" i="1"/>
  <c r="K345" i="1"/>
  <c r="P275" i="1"/>
  <c r="O457" i="1"/>
  <c r="L96" i="20"/>
  <c r="O96" i="20" s="1"/>
  <c r="M20" i="20"/>
  <c r="M18" i="20" s="1"/>
  <c r="L252" i="18"/>
  <c r="L250" i="18" s="1"/>
  <c r="O250" i="18" s="1"/>
  <c r="M118" i="15"/>
  <c r="P118" i="15" s="1"/>
  <c r="L638" i="15"/>
  <c r="O638" i="15" s="1"/>
  <c r="L96" i="7"/>
  <c r="L94" i="7" s="1"/>
  <c r="O94" i="7" s="1"/>
  <c r="L292" i="7"/>
  <c r="O292" i="7" s="1"/>
  <c r="L68" i="4"/>
  <c r="O68" i="4" s="1"/>
  <c r="O68" i="3"/>
  <c r="L96" i="3"/>
  <c r="L94" i="3" s="1"/>
  <c r="O94" i="3" s="1"/>
  <c r="P273" i="3"/>
  <c r="N11" i="21"/>
  <c r="N9" i="21" s="1"/>
  <c r="P329" i="18"/>
  <c r="O55" i="17"/>
  <c r="L29" i="6"/>
  <c r="O29" i="6" s="1"/>
  <c r="O26" i="8"/>
  <c r="L24" i="1"/>
  <c r="K93" i="1"/>
  <c r="O535" i="1"/>
  <c r="K372" i="1"/>
  <c r="M250" i="22"/>
  <c r="P250" i="22" s="1"/>
  <c r="O122" i="18"/>
  <c r="O53" i="17"/>
  <c r="L96" i="14"/>
  <c r="O96" i="14" s="1"/>
  <c r="L96" i="9"/>
  <c r="O96" i="9" s="1"/>
  <c r="L43" i="8"/>
  <c r="O43" i="8" s="1"/>
  <c r="L14" i="5"/>
  <c r="O14" i="5" s="1"/>
  <c r="P271" i="3"/>
  <c r="L329" i="20"/>
  <c r="O329" i="20" s="1"/>
  <c r="L222" i="13"/>
  <c r="K64" i="1"/>
  <c r="K370" i="1"/>
  <c r="O34" i="19"/>
  <c r="P122" i="1"/>
  <c r="K497" i="1"/>
  <c r="L120" i="16"/>
  <c r="O120" i="16" s="1"/>
  <c r="L331" i="16"/>
  <c r="L329" i="16" s="1"/>
  <c r="O329" i="16" s="1"/>
  <c r="P66" i="10"/>
  <c r="L142" i="10"/>
  <c r="O142" i="10" s="1"/>
  <c r="M220" i="8"/>
  <c r="P220" i="8" s="1"/>
  <c r="L222" i="10"/>
  <c r="O222" i="10" s="1"/>
  <c r="L96" i="6"/>
  <c r="O96" i="6" s="1"/>
  <c r="P57" i="1"/>
  <c r="L11" i="6"/>
  <c r="L9" i="6" s="1"/>
  <c r="N22" i="1"/>
  <c r="K424" i="1"/>
  <c r="O34" i="13"/>
  <c r="P68" i="10"/>
  <c r="P118" i="5"/>
  <c r="K189" i="1"/>
  <c r="O551" i="1"/>
  <c r="N53" i="9"/>
  <c r="P53" i="9" s="1"/>
  <c r="O380" i="1"/>
  <c r="K635" i="1"/>
  <c r="P55" i="17"/>
  <c r="O292" i="18"/>
  <c r="M118" i="6"/>
  <c r="P118" i="6" s="1"/>
  <c r="P142" i="8"/>
  <c r="O275" i="4"/>
  <c r="M22" i="1"/>
  <c r="N271" i="16"/>
  <c r="P271" i="16" s="1"/>
  <c r="L312" i="19"/>
  <c r="O312" i="19" s="1"/>
  <c r="O584" i="1"/>
  <c r="K249" i="1"/>
  <c r="O45" i="21"/>
  <c r="K219" i="1"/>
  <c r="M290" i="20"/>
  <c r="P290" i="20" s="1"/>
  <c r="O333" i="20"/>
  <c r="L55" i="12"/>
  <c r="L273" i="12"/>
  <c r="O273" i="12" s="1"/>
  <c r="O32" i="6"/>
  <c r="N118" i="12"/>
  <c r="N37" i="12" s="1"/>
  <c r="P220" i="14"/>
  <c r="N20" i="8"/>
  <c r="N18" i="8" s="1"/>
  <c r="K649" i="1"/>
  <c r="K435" i="1"/>
  <c r="N644" i="1"/>
  <c r="N640" i="1" s="1"/>
  <c r="N638" i="1" s="1"/>
  <c r="N636" i="1" s="1"/>
  <c r="P314" i="1"/>
  <c r="O74" i="1"/>
  <c r="K368" i="1"/>
  <c r="O648" i="1"/>
  <c r="K551" i="1"/>
  <c r="O580" i="1"/>
  <c r="P142" i="15"/>
  <c r="O32" i="4"/>
  <c r="O252" i="15"/>
  <c r="K616" i="1"/>
  <c r="O273" i="17"/>
  <c r="P222" i="16"/>
  <c r="P222" i="14"/>
  <c r="M220" i="13"/>
  <c r="P220" i="13" s="1"/>
  <c r="O142" i="11"/>
  <c r="O34" i="8"/>
  <c r="L96" i="2"/>
  <c r="L94" i="2" s="1"/>
  <c r="K591" i="1"/>
  <c r="O30" i="13"/>
  <c r="L312" i="20"/>
  <c r="O312" i="20" s="1"/>
  <c r="P331" i="15"/>
  <c r="L292" i="15"/>
  <c r="O292" i="15" s="1"/>
  <c r="O640" i="8"/>
  <c r="P331" i="7"/>
  <c r="L273" i="5"/>
  <c r="O273" i="5" s="1"/>
  <c r="O640" i="21"/>
  <c r="O16" i="22"/>
  <c r="O222" i="18"/>
  <c r="O34" i="21"/>
  <c r="P26" i="21"/>
  <c r="L9" i="19"/>
  <c r="O9" i="19" s="1"/>
  <c r="P120" i="5"/>
  <c r="L66" i="3"/>
  <c r="O66" i="3" s="1"/>
  <c r="O16" i="11"/>
  <c r="N32" i="1"/>
  <c r="N30" i="1" s="1"/>
  <c r="L640" i="1"/>
  <c r="L638" i="1" s="1"/>
  <c r="O275" i="17"/>
  <c r="L13" i="15"/>
  <c r="O13" i="15" s="1"/>
  <c r="O55" i="14"/>
  <c r="O144" i="15"/>
  <c r="P292" i="3"/>
  <c r="P220" i="2"/>
  <c r="O640" i="9"/>
  <c r="O142" i="15"/>
  <c r="L140" i="15"/>
  <c r="O140" i="15" s="1"/>
  <c r="O312" i="21"/>
  <c r="L310" i="21"/>
  <c r="O310" i="21" s="1"/>
  <c r="M118" i="21"/>
  <c r="P118" i="21" s="1"/>
  <c r="L68" i="19"/>
  <c r="O68" i="19" s="1"/>
  <c r="L66" i="16"/>
  <c r="O66" i="16" s="1"/>
  <c r="O254" i="15"/>
  <c r="L331" i="12"/>
  <c r="L329" i="12" s="1"/>
  <c r="O329" i="12" s="1"/>
  <c r="L55" i="9"/>
  <c r="O55" i="9" s="1"/>
  <c r="P142" i="6"/>
  <c r="L55" i="7"/>
  <c r="L53" i="7" s="1"/>
  <c r="O53" i="7" s="1"/>
  <c r="L55" i="8"/>
  <c r="O55" i="8" s="1"/>
  <c r="L120" i="6"/>
  <c r="O120" i="6" s="1"/>
  <c r="P250" i="3"/>
  <c r="O26" i="5"/>
  <c r="L292" i="5"/>
  <c r="O292" i="5" s="1"/>
  <c r="P273" i="5"/>
  <c r="L273" i="3"/>
  <c r="O273" i="3" s="1"/>
  <c r="L312" i="3"/>
  <c r="L310" i="3" s="1"/>
  <c r="O310" i="3" s="1"/>
  <c r="O294" i="18"/>
  <c r="P26" i="8"/>
  <c r="N20" i="6"/>
  <c r="N18" i="6" s="1"/>
  <c r="K451" i="1"/>
  <c r="O533" i="1"/>
  <c r="O314" i="21"/>
  <c r="K173" i="1"/>
  <c r="K617" i="1"/>
  <c r="O30" i="18"/>
  <c r="O671" i="1"/>
  <c r="N20" i="22"/>
  <c r="N18" i="22" s="1"/>
  <c r="L96" i="21"/>
  <c r="O96" i="21" s="1"/>
  <c r="L13" i="20"/>
  <c r="O13" i="20" s="1"/>
  <c r="O331" i="17"/>
  <c r="L66" i="15"/>
  <c r="O66" i="15" s="1"/>
  <c r="L96" i="16"/>
  <c r="O96" i="16" s="1"/>
  <c r="L331" i="14"/>
  <c r="O331" i="14" s="1"/>
  <c r="L273" i="11"/>
  <c r="L271" i="11" s="1"/>
  <c r="O271" i="11" s="1"/>
  <c r="O640" i="10"/>
  <c r="L11" i="9"/>
  <c r="O11" i="9" s="1"/>
  <c r="L638" i="9"/>
  <c r="L636" i="9" s="1"/>
  <c r="O636" i="9" s="1"/>
  <c r="L16" i="8"/>
  <c r="O16" i="8" s="1"/>
  <c r="L14" i="7"/>
  <c r="N30" i="4"/>
  <c r="O30" i="4" s="1"/>
  <c r="O142" i="5"/>
  <c r="P43" i="2"/>
  <c r="L43" i="17"/>
  <c r="L41" i="17" s="1"/>
  <c r="O41" i="17" s="1"/>
  <c r="P142" i="11"/>
  <c r="O45" i="11"/>
  <c r="N20" i="7"/>
  <c r="N18" i="7" s="1"/>
  <c r="K619" i="1"/>
  <c r="N20" i="10"/>
  <c r="N18" i="10" s="1"/>
  <c r="K613" i="1"/>
  <c r="K421" i="1"/>
  <c r="N26" i="1"/>
  <c r="N16" i="1" s="1"/>
  <c r="O70" i="16"/>
  <c r="L13" i="10"/>
  <c r="O13" i="10" s="1"/>
  <c r="L331" i="4"/>
  <c r="O331" i="4" s="1"/>
  <c r="O252" i="3"/>
  <c r="O34" i="20"/>
  <c r="O32" i="13"/>
  <c r="P222" i="6"/>
  <c r="K614" i="1"/>
  <c r="K612" i="1"/>
  <c r="K632" i="1"/>
  <c r="O254" i="17"/>
  <c r="O32" i="15"/>
  <c r="O252" i="11"/>
  <c r="P55" i="21"/>
  <c r="O224" i="18"/>
  <c r="P252" i="17"/>
  <c r="L43" i="18"/>
  <c r="L292" i="12"/>
  <c r="O292" i="12" s="1"/>
  <c r="M94" i="10"/>
  <c r="P94" i="10" s="1"/>
  <c r="L14" i="9"/>
  <c r="O14" i="9" s="1"/>
  <c r="O314" i="8"/>
  <c r="O222" i="6"/>
  <c r="P310" i="5"/>
  <c r="L638" i="6"/>
  <c r="O638" i="6" s="1"/>
  <c r="P142" i="5"/>
  <c r="L13" i="6"/>
  <c r="O13" i="6" s="1"/>
  <c r="L220" i="3"/>
  <c r="O220" i="3" s="1"/>
  <c r="O250" i="3"/>
  <c r="N20" i="16"/>
  <c r="N18" i="16" s="1"/>
  <c r="O34" i="10"/>
  <c r="K349" i="1"/>
  <c r="O337" i="1"/>
  <c r="L292" i="21"/>
  <c r="O292" i="21" s="1"/>
  <c r="L68" i="10"/>
  <c r="P94" i="19"/>
  <c r="O34" i="12"/>
  <c r="L11" i="3"/>
  <c r="L9" i="3" s="1"/>
  <c r="O9" i="3" s="1"/>
  <c r="K611" i="1"/>
  <c r="K402" i="1"/>
  <c r="O651" i="1"/>
  <c r="L22" i="2"/>
  <c r="L20" i="2" s="1"/>
  <c r="O34" i="7"/>
  <c r="K629" i="1"/>
  <c r="K573" i="1"/>
  <c r="K618" i="1"/>
  <c r="K422" i="1"/>
  <c r="L333" i="1"/>
  <c r="O333" i="1" s="1"/>
  <c r="N12" i="5"/>
  <c r="N10" i="5" s="1"/>
  <c r="N8" i="5" s="1"/>
  <c r="P22" i="10"/>
  <c r="N28" i="10"/>
  <c r="L14" i="15"/>
  <c r="O14" i="15" s="1"/>
  <c r="P220" i="15"/>
  <c r="O640" i="14"/>
  <c r="P26" i="14"/>
  <c r="P222" i="9"/>
  <c r="N12" i="7"/>
  <c r="N10" i="7" s="1"/>
  <c r="O32" i="5"/>
  <c r="P55" i="19"/>
  <c r="P140" i="22"/>
  <c r="O640" i="16"/>
  <c r="P55" i="13"/>
  <c r="O26" i="7"/>
  <c r="O222" i="9"/>
  <c r="N34" i="1"/>
  <c r="N14" i="1" s="1"/>
  <c r="N31" i="1"/>
  <c r="N29" i="1" s="1"/>
  <c r="N28" i="22"/>
  <c r="O294" i="20"/>
  <c r="O292" i="20"/>
  <c r="P96" i="19"/>
  <c r="O16" i="14"/>
  <c r="O16" i="7"/>
  <c r="M220" i="6"/>
  <c r="P220" i="6" s="1"/>
  <c r="L292" i="8"/>
  <c r="O292" i="8" s="1"/>
  <c r="O222" i="17"/>
  <c r="N14" i="7"/>
  <c r="O665" i="1"/>
  <c r="N28" i="3"/>
  <c r="P102" i="19"/>
  <c r="P331" i="18"/>
  <c r="O57" i="15"/>
  <c r="O254" i="7"/>
  <c r="O640" i="7"/>
  <c r="L331" i="2"/>
  <c r="L329" i="2" s="1"/>
  <c r="O34" i="2"/>
  <c r="N33" i="1"/>
  <c r="N13" i="1" s="1"/>
  <c r="L14" i="2"/>
  <c r="O14" i="2" s="1"/>
  <c r="L28" i="10"/>
  <c r="P312" i="17"/>
  <c r="P271" i="15"/>
  <c r="O333" i="2"/>
  <c r="P26" i="22"/>
  <c r="O26" i="14"/>
  <c r="L22" i="18"/>
  <c r="O22" i="18" s="1"/>
  <c r="P271" i="21"/>
  <c r="O638" i="20"/>
  <c r="O26" i="16"/>
  <c r="L14" i="17"/>
  <c r="O14" i="17" s="1"/>
  <c r="M43" i="14"/>
  <c r="M41" i="14" s="1"/>
  <c r="P41" i="14" s="1"/>
  <c r="P49" i="14"/>
  <c r="L13" i="9"/>
  <c r="O13" i="9" s="1"/>
  <c r="P331" i="3"/>
  <c r="O43" i="10"/>
  <c r="L41" i="10"/>
  <c r="O41" i="10" s="1"/>
  <c r="L94" i="12"/>
  <c r="O94" i="12" s="1"/>
  <c r="O96" i="12"/>
  <c r="O96" i="5"/>
  <c r="L94" i="5"/>
  <c r="O94" i="5" s="1"/>
  <c r="O11" i="17"/>
  <c r="L9" i="17"/>
  <c r="O9" i="17" s="1"/>
  <c r="P118" i="19"/>
  <c r="L55" i="18"/>
  <c r="L53" i="18" s="1"/>
  <c r="O53" i="18" s="1"/>
  <c r="P120" i="13"/>
  <c r="O31" i="7"/>
  <c r="L14" i="16"/>
  <c r="O14" i="16" s="1"/>
  <c r="P273" i="21"/>
  <c r="L331" i="19"/>
  <c r="O331" i="19" s="1"/>
  <c r="L142" i="4"/>
  <c r="L140" i="4" s="1"/>
  <c r="O140" i="4" s="1"/>
  <c r="L118" i="3"/>
  <c r="O118" i="3" s="1"/>
  <c r="L55" i="4"/>
  <c r="L53" i="4" s="1"/>
  <c r="O53" i="4" s="1"/>
  <c r="L68" i="5"/>
  <c r="O68" i="5" s="1"/>
  <c r="O224" i="17"/>
  <c r="O70" i="17"/>
  <c r="M94" i="22"/>
  <c r="P94" i="22" s="1"/>
  <c r="M290" i="22"/>
  <c r="P290" i="22" s="1"/>
  <c r="P142" i="22"/>
  <c r="L638" i="21"/>
  <c r="O638" i="21" s="1"/>
  <c r="L636" i="20"/>
  <c r="O636" i="20" s="1"/>
  <c r="L273" i="20"/>
  <c r="O273" i="20" s="1"/>
  <c r="M290" i="19"/>
  <c r="P290" i="19" s="1"/>
  <c r="L14" i="19"/>
  <c r="O14" i="19" s="1"/>
  <c r="O32" i="18"/>
  <c r="O273" i="18"/>
  <c r="O57" i="18"/>
  <c r="O640" i="17"/>
  <c r="O31" i="16"/>
  <c r="M250" i="15"/>
  <c r="P250" i="15" s="1"/>
  <c r="L16" i="16"/>
  <c r="O16" i="16" s="1"/>
  <c r="L13" i="12"/>
  <c r="O13" i="12" s="1"/>
  <c r="L142" i="13"/>
  <c r="O142" i="13" s="1"/>
  <c r="O333" i="13"/>
  <c r="N41" i="11"/>
  <c r="N37" i="11" s="1"/>
  <c r="L28" i="11"/>
  <c r="O224" i="9"/>
  <c r="M26" i="7"/>
  <c r="P26" i="7" s="1"/>
  <c r="L120" i="7"/>
  <c r="P43" i="5"/>
  <c r="O140" i="3"/>
  <c r="N12" i="22"/>
  <c r="N10" i="22" s="1"/>
  <c r="N12" i="18"/>
  <c r="N10" i="18" s="1"/>
  <c r="O31" i="11"/>
  <c r="N66" i="9"/>
  <c r="P66" i="9" s="1"/>
  <c r="P142" i="3"/>
  <c r="N271" i="2"/>
  <c r="P271" i="2" s="1"/>
  <c r="P55" i="2"/>
  <c r="K626" i="1"/>
  <c r="O32" i="12"/>
  <c r="K597" i="1"/>
  <c r="O271" i="18"/>
  <c r="L310" i="8"/>
  <c r="O310" i="8" s="1"/>
  <c r="P53" i="22"/>
  <c r="O122" i="21"/>
  <c r="O252" i="19"/>
  <c r="L331" i="18"/>
  <c r="O331" i="18" s="1"/>
  <c r="O254" i="19"/>
  <c r="L222" i="16"/>
  <c r="L220" i="16" s="1"/>
  <c r="O220" i="16" s="1"/>
  <c r="L29" i="16"/>
  <c r="L28" i="16" s="1"/>
  <c r="L68" i="13"/>
  <c r="O68" i="13" s="1"/>
  <c r="P250" i="12"/>
  <c r="L11" i="11"/>
  <c r="O11" i="11" s="1"/>
  <c r="L22" i="12"/>
  <c r="O22" i="12" s="1"/>
  <c r="O331" i="11"/>
  <c r="L331" i="9"/>
  <c r="O331" i="9" s="1"/>
  <c r="L250" i="7"/>
  <c r="O250" i="7" s="1"/>
  <c r="P142" i="7"/>
  <c r="M310" i="4"/>
  <c r="P310" i="4" s="1"/>
  <c r="P222" i="4"/>
  <c r="P252" i="5"/>
  <c r="L96" i="4"/>
  <c r="O96" i="4" s="1"/>
  <c r="L120" i="5"/>
  <c r="O120" i="5" s="1"/>
  <c r="O43" i="5"/>
  <c r="P53" i="2"/>
  <c r="P55" i="1"/>
  <c r="L142" i="2"/>
  <c r="L140" i="2" s="1"/>
  <c r="L9" i="16"/>
  <c r="O9" i="16" s="1"/>
  <c r="O34" i="16"/>
  <c r="P140" i="14"/>
  <c r="N11" i="12"/>
  <c r="N9" i="12" s="1"/>
  <c r="O144" i="5"/>
  <c r="N11" i="22"/>
  <c r="N9" i="22" s="1"/>
  <c r="N29" i="19"/>
  <c r="N28" i="19" s="1"/>
  <c r="O30" i="10"/>
  <c r="O553" i="1"/>
  <c r="L312" i="16"/>
  <c r="O312" i="16" s="1"/>
  <c r="P43" i="9"/>
  <c r="O32" i="11"/>
  <c r="O43" i="11"/>
  <c r="M41" i="22"/>
  <c r="P41" i="22" s="1"/>
  <c r="O26" i="22"/>
  <c r="O640" i="20"/>
  <c r="N10" i="20"/>
  <c r="N8" i="20" s="1"/>
  <c r="P331" i="20"/>
  <c r="L14" i="18"/>
  <c r="O14" i="18" s="1"/>
  <c r="L120" i="20"/>
  <c r="O120" i="20" s="1"/>
  <c r="L43" i="19"/>
  <c r="O43" i="19" s="1"/>
  <c r="N20" i="18"/>
  <c r="N18" i="18" s="1"/>
  <c r="M20" i="16"/>
  <c r="L55" i="11"/>
  <c r="O55" i="11" s="1"/>
  <c r="P120" i="11"/>
  <c r="L312" i="12"/>
  <c r="O312" i="12" s="1"/>
  <c r="O314" i="11"/>
  <c r="M310" i="9"/>
  <c r="P310" i="9" s="1"/>
  <c r="P22" i="9"/>
  <c r="L66" i="8"/>
  <c r="O66" i="8" s="1"/>
  <c r="O333" i="9"/>
  <c r="L142" i="9"/>
  <c r="O142" i="9" s="1"/>
  <c r="O32" i="8"/>
  <c r="L271" i="4"/>
  <c r="O271" i="4" s="1"/>
  <c r="L273" i="7"/>
  <c r="O273" i="7" s="1"/>
  <c r="L13" i="5"/>
  <c r="O13" i="5" s="1"/>
  <c r="P331" i="4"/>
  <c r="L142" i="6"/>
  <c r="P53" i="1"/>
  <c r="N12" i="17"/>
  <c r="O98" i="12"/>
  <c r="O32" i="10"/>
  <c r="O34" i="9"/>
  <c r="O98" i="5"/>
  <c r="N11" i="10"/>
  <c r="N9" i="10" s="1"/>
  <c r="L14" i="20"/>
  <c r="O14" i="20" s="1"/>
  <c r="L22" i="5"/>
  <c r="L12" i="5" s="1"/>
  <c r="O142" i="3"/>
  <c r="N329" i="2"/>
  <c r="P329" i="2" s="1"/>
  <c r="M66" i="22"/>
  <c r="P66" i="22" s="1"/>
  <c r="O331" i="21"/>
  <c r="P16" i="21"/>
  <c r="L290" i="19"/>
  <c r="O290" i="19" s="1"/>
  <c r="O294" i="19"/>
  <c r="P140" i="19"/>
  <c r="N11" i="18"/>
  <c r="N9" i="18" s="1"/>
  <c r="O120" i="19"/>
  <c r="L13" i="16"/>
  <c r="O13" i="16" s="1"/>
  <c r="O16" i="15"/>
  <c r="M53" i="13"/>
  <c r="P53" i="13" s="1"/>
  <c r="L68" i="12"/>
  <c r="O68" i="12" s="1"/>
  <c r="M310" i="10"/>
  <c r="P310" i="10" s="1"/>
  <c r="P222" i="11"/>
  <c r="L292" i="9"/>
  <c r="L290" i="9" s="1"/>
  <c r="O290" i="9" s="1"/>
  <c r="M310" i="7"/>
  <c r="P310" i="7" s="1"/>
  <c r="P252" i="6"/>
  <c r="O142" i="7"/>
  <c r="N11" i="3"/>
  <c r="N9" i="3" s="1"/>
  <c r="P329" i="3"/>
  <c r="N11" i="2"/>
  <c r="N9" i="2" s="1"/>
  <c r="P331" i="12"/>
  <c r="K620" i="1"/>
  <c r="K623" i="1"/>
  <c r="L118" i="18"/>
  <c r="O118" i="18" s="1"/>
  <c r="M10" i="16"/>
  <c r="L271" i="14"/>
  <c r="O271" i="14" s="1"/>
  <c r="O34" i="3"/>
  <c r="L34" i="1"/>
  <c r="L14" i="8"/>
  <c r="O14" i="8" s="1"/>
  <c r="L220" i="9"/>
  <c r="O220" i="9" s="1"/>
  <c r="M250" i="7"/>
  <c r="P250" i="7" s="1"/>
  <c r="O120" i="21"/>
  <c r="M290" i="16"/>
  <c r="P290" i="16" s="1"/>
  <c r="O34" i="14"/>
  <c r="O30" i="8"/>
  <c r="O26" i="9"/>
  <c r="O30" i="5"/>
  <c r="O55" i="21"/>
  <c r="L22" i="15"/>
  <c r="L20" i="15" s="1"/>
  <c r="L22" i="7"/>
  <c r="O22" i="7" s="1"/>
  <c r="P22" i="2"/>
  <c r="O32" i="19"/>
  <c r="L22" i="16"/>
  <c r="L12" i="16" s="1"/>
  <c r="N12" i="8"/>
  <c r="N10" i="8" s="1"/>
  <c r="N8" i="8" s="1"/>
  <c r="P252" i="3"/>
  <c r="P140" i="18"/>
  <c r="P55" i="10"/>
  <c r="P22" i="19"/>
  <c r="L22" i="9"/>
  <c r="L20" i="9" s="1"/>
  <c r="O30" i="21"/>
  <c r="O34" i="18"/>
  <c r="M20" i="14"/>
  <c r="M18" i="14" s="1"/>
  <c r="O34" i="5"/>
  <c r="O32" i="21"/>
  <c r="N41" i="21"/>
  <c r="P41" i="21" s="1"/>
  <c r="L220" i="18"/>
  <c r="O220" i="18" s="1"/>
  <c r="P140" i="16"/>
  <c r="O290" i="18"/>
  <c r="L252" i="16"/>
  <c r="L250" i="16" s="1"/>
  <c r="O250" i="16" s="1"/>
  <c r="N37" i="15"/>
  <c r="M290" i="11"/>
  <c r="P290" i="11" s="1"/>
  <c r="P273" i="10"/>
  <c r="P55" i="16"/>
  <c r="O68" i="17"/>
  <c r="L22" i="19"/>
  <c r="P142" i="18"/>
  <c r="M94" i="13"/>
  <c r="P94" i="13" s="1"/>
  <c r="L14" i="14"/>
  <c r="O14" i="14" s="1"/>
  <c r="O43" i="14"/>
  <c r="P329" i="12"/>
  <c r="O636" i="12"/>
  <c r="O254" i="9"/>
  <c r="M12" i="2"/>
  <c r="P12" i="2" s="1"/>
  <c r="N29" i="16"/>
  <c r="N28" i="16" s="1"/>
  <c r="L29" i="12"/>
  <c r="O29" i="12" s="1"/>
  <c r="O31" i="12"/>
  <c r="L66" i="18"/>
  <c r="O66" i="18" s="1"/>
  <c r="P43" i="13"/>
  <c r="O43" i="13"/>
  <c r="P140" i="11"/>
  <c r="L250" i="9"/>
  <c r="O250" i="9" s="1"/>
  <c r="O638" i="12"/>
  <c r="L254" i="1"/>
  <c r="O254" i="1" s="1"/>
  <c r="N271" i="8"/>
  <c r="P271" i="8" s="1"/>
  <c r="N310" i="2"/>
  <c r="P310" i="2" s="1"/>
  <c r="L294" i="1"/>
  <c r="O294" i="1" s="1"/>
  <c r="L252" i="12"/>
  <c r="O254" i="12"/>
  <c r="O599" i="1"/>
  <c r="L14" i="13"/>
  <c r="O14" i="13" s="1"/>
  <c r="N29" i="11"/>
  <c r="N28" i="11" s="1"/>
  <c r="N11" i="11"/>
  <c r="N9" i="11" s="1"/>
  <c r="N292" i="1"/>
  <c r="L222" i="14"/>
  <c r="O70" i="14"/>
  <c r="O31" i="13"/>
  <c r="L273" i="15"/>
  <c r="L250" i="10"/>
  <c r="O250" i="10" s="1"/>
  <c r="L120" i="8"/>
  <c r="O120" i="8" s="1"/>
  <c r="N271" i="6"/>
  <c r="N37" i="6" s="1"/>
  <c r="L14" i="6"/>
  <c r="O14" i="6" s="1"/>
  <c r="P22" i="17"/>
  <c r="N11" i="9"/>
  <c r="N9" i="9" s="1"/>
  <c r="P118" i="17"/>
  <c r="L30" i="19"/>
  <c r="O30" i="19" s="1"/>
  <c r="P22" i="16"/>
  <c r="L29" i="13"/>
  <c r="L28" i="13" s="1"/>
  <c r="M12" i="14"/>
  <c r="M10" i="14" s="1"/>
  <c r="O329" i="11"/>
  <c r="P53" i="6"/>
  <c r="L222" i="5"/>
  <c r="L220" i="5" s="1"/>
  <c r="O220" i="5" s="1"/>
  <c r="L16" i="3"/>
  <c r="O16" i="3" s="1"/>
  <c r="N37" i="4"/>
  <c r="M331" i="5"/>
  <c r="M329" i="5" s="1"/>
  <c r="P329" i="5" s="1"/>
  <c r="P22" i="15"/>
  <c r="N12" i="10"/>
  <c r="N10" i="10" s="1"/>
  <c r="M12" i="19"/>
  <c r="L70" i="1"/>
  <c r="O70" i="1" s="1"/>
  <c r="M250" i="14"/>
  <c r="P250" i="14" s="1"/>
  <c r="O140" i="11"/>
  <c r="L68" i="11"/>
  <c r="O68" i="11" s="1"/>
  <c r="M271" i="7"/>
  <c r="P271" i="7" s="1"/>
  <c r="P331" i="8"/>
  <c r="N66" i="17"/>
  <c r="P66" i="17" s="1"/>
  <c r="L11" i="15"/>
  <c r="L22" i="10"/>
  <c r="O22" i="10" s="1"/>
  <c r="O140" i="12"/>
  <c r="M43" i="7"/>
  <c r="L23" i="1"/>
  <c r="O23" i="1" s="1"/>
  <c r="L29" i="17"/>
  <c r="O29" i="17" s="1"/>
  <c r="O31" i="17"/>
  <c r="L29" i="2"/>
  <c r="O31" i="2"/>
  <c r="L220" i="17"/>
  <c r="O220" i="17" s="1"/>
  <c r="P53" i="12"/>
  <c r="L22" i="11"/>
  <c r="L12" i="11" s="1"/>
  <c r="O30" i="16"/>
  <c r="O31" i="15"/>
  <c r="L31" i="1"/>
  <c r="O534" i="1"/>
  <c r="O31" i="8"/>
  <c r="L11" i="8"/>
  <c r="L29" i="8"/>
  <c r="M271" i="22"/>
  <c r="P271" i="22" s="1"/>
  <c r="O57" i="21"/>
  <c r="N20" i="20"/>
  <c r="N18" i="20" s="1"/>
  <c r="L220" i="15"/>
  <c r="O220" i="15" s="1"/>
  <c r="M140" i="7"/>
  <c r="P140" i="7" s="1"/>
  <c r="O122" i="10"/>
  <c r="P222" i="2"/>
  <c r="L22" i="3"/>
  <c r="L20" i="3" s="1"/>
  <c r="N10" i="2"/>
  <c r="P222" i="21"/>
  <c r="N220" i="21"/>
  <c r="P220" i="21" s="1"/>
  <c r="N28" i="15"/>
  <c r="O31" i="14"/>
  <c r="L29" i="14"/>
  <c r="O29" i="14" s="1"/>
  <c r="O26" i="15"/>
  <c r="L252" i="5"/>
  <c r="O254" i="5"/>
  <c r="N222" i="1"/>
  <c r="N68" i="1"/>
  <c r="L55" i="13"/>
  <c r="L22" i="13"/>
  <c r="O22" i="13" s="1"/>
  <c r="O57" i="13"/>
  <c r="L142" i="22"/>
  <c r="O142" i="22" s="1"/>
  <c r="L118" i="22"/>
  <c r="O118" i="22" s="1"/>
  <c r="O640" i="19"/>
  <c r="P26" i="20"/>
  <c r="L290" i="16"/>
  <c r="O290" i="16" s="1"/>
  <c r="O32" i="16"/>
  <c r="L122" i="1"/>
  <c r="O122" i="1" s="1"/>
  <c r="M140" i="8"/>
  <c r="P140" i="8" s="1"/>
  <c r="L140" i="7"/>
  <c r="O140" i="7" s="1"/>
  <c r="O224" i="7"/>
  <c r="O292" i="4"/>
  <c r="P22" i="6"/>
  <c r="L98" i="1"/>
  <c r="O98" i="1" s="1"/>
  <c r="M20" i="22"/>
  <c r="M18" i="22" s="1"/>
  <c r="M12" i="22"/>
  <c r="P22" i="22"/>
  <c r="P337" i="15"/>
  <c r="M26" i="15"/>
  <c r="L312" i="17"/>
  <c r="O314" i="17"/>
  <c r="L13" i="13"/>
  <c r="O13" i="13" s="1"/>
  <c r="P140" i="12"/>
  <c r="O638" i="8"/>
  <c r="L636" i="8"/>
  <c r="O636" i="8" s="1"/>
  <c r="P329" i="16"/>
  <c r="P53" i="19"/>
  <c r="O26" i="19"/>
  <c r="M26" i="19"/>
  <c r="M20" i="19" s="1"/>
  <c r="M18" i="19" s="1"/>
  <c r="M53" i="17"/>
  <c r="P53" i="17" s="1"/>
  <c r="L43" i="15"/>
  <c r="O331" i="13"/>
  <c r="L66" i="14"/>
  <c r="O66" i="14" s="1"/>
  <c r="L120" i="13"/>
  <c r="O120" i="13" s="1"/>
  <c r="P22" i="12"/>
  <c r="N312" i="1"/>
  <c r="M49" i="1"/>
  <c r="P49" i="1" s="1"/>
  <c r="L96" i="11"/>
  <c r="O96" i="11" s="1"/>
  <c r="M118" i="9"/>
  <c r="P118" i="9" s="1"/>
  <c r="L271" i="9"/>
  <c r="O271" i="9" s="1"/>
  <c r="N37" i="10"/>
  <c r="L220" i="7"/>
  <c r="L292" i="6"/>
  <c r="N12" i="6"/>
  <c r="N10" i="6" s="1"/>
  <c r="L45" i="1"/>
  <c r="O45" i="1" s="1"/>
  <c r="L55" i="3"/>
  <c r="L53" i="3" s="1"/>
  <c r="O53" i="3" s="1"/>
  <c r="M41" i="2"/>
  <c r="P41" i="2" s="1"/>
  <c r="N12" i="16"/>
  <c r="P337" i="6"/>
  <c r="M26" i="6"/>
  <c r="O536" i="1"/>
  <c r="L33" i="1"/>
  <c r="O33" i="1" s="1"/>
  <c r="P252" i="8"/>
  <c r="M250" i="8"/>
  <c r="P250" i="8" s="1"/>
  <c r="M140" i="21"/>
  <c r="P140" i="21" s="1"/>
  <c r="O45" i="15"/>
  <c r="M310" i="13"/>
  <c r="P310" i="13" s="1"/>
  <c r="O329" i="13"/>
  <c r="M94" i="9"/>
  <c r="P94" i="9" s="1"/>
  <c r="P329" i="6"/>
  <c r="O294" i="6"/>
  <c r="M26" i="2"/>
  <c r="M20" i="2" s="1"/>
  <c r="M18" i="2" s="1"/>
  <c r="L638" i="22"/>
  <c r="O640" i="22"/>
  <c r="O32" i="22"/>
  <c r="L30" i="22"/>
  <c r="O30" i="22" s="1"/>
  <c r="P68" i="14"/>
  <c r="M66" i="14"/>
  <c r="P66" i="14" s="1"/>
  <c r="N20" i="12"/>
  <c r="N18" i="12" s="1"/>
  <c r="N12" i="12"/>
  <c r="N10" i="12" s="1"/>
  <c r="O24" i="12"/>
  <c r="L14" i="12"/>
  <c r="O14" i="12" s="1"/>
  <c r="O122" i="4"/>
  <c r="L120" i="4"/>
  <c r="L57" i="1"/>
  <c r="L55" i="1" s="1"/>
  <c r="L53" i="21"/>
  <c r="O53" i="21" s="1"/>
  <c r="P329" i="20"/>
  <c r="L220" i="20"/>
  <c r="O220" i="20" s="1"/>
  <c r="L250" i="15"/>
  <c r="O250" i="15" s="1"/>
  <c r="L41" i="13"/>
  <c r="O41" i="13" s="1"/>
  <c r="N120" i="1"/>
  <c r="P331" i="6"/>
  <c r="O331" i="6"/>
  <c r="P43" i="3"/>
  <c r="L96" i="22"/>
  <c r="O98" i="22"/>
  <c r="O31" i="22"/>
  <c r="L29" i="22"/>
  <c r="P222" i="17"/>
  <c r="L9" i="12"/>
  <c r="O9" i="12" s="1"/>
  <c r="O11" i="12"/>
  <c r="L312" i="4"/>
  <c r="O314" i="4"/>
  <c r="N14" i="3"/>
  <c r="O14" i="3" s="1"/>
  <c r="O566" i="1"/>
  <c r="L32" i="1"/>
  <c r="P70" i="1"/>
  <c r="M43" i="4"/>
  <c r="M26" i="4"/>
  <c r="M16" i="4" s="1"/>
  <c r="P26" i="13"/>
  <c r="O142" i="12"/>
  <c r="L118" i="10"/>
  <c r="O118" i="10" s="1"/>
  <c r="L273" i="8"/>
  <c r="O273" i="8" s="1"/>
  <c r="O224" i="22"/>
  <c r="L222" i="22"/>
  <c r="O24" i="21"/>
  <c r="L14" i="21"/>
  <c r="O14" i="21" s="1"/>
  <c r="P22" i="20"/>
  <c r="P142" i="14"/>
  <c r="N12" i="15"/>
  <c r="N10" i="15" s="1"/>
  <c r="N8" i="15" s="1"/>
  <c r="O640" i="11"/>
  <c r="L638" i="11"/>
  <c r="M96" i="2"/>
  <c r="M94" i="2" s="1"/>
  <c r="O118" i="21"/>
  <c r="M331" i="19"/>
  <c r="L22" i="20"/>
  <c r="L20" i="20" s="1"/>
  <c r="O30" i="11"/>
  <c r="L16" i="9"/>
  <c r="O16" i="9" s="1"/>
  <c r="L66" i="6"/>
  <c r="O66" i="6" s="1"/>
  <c r="O70" i="20"/>
  <c r="L68" i="20"/>
  <c r="O45" i="20"/>
  <c r="L43" i="20"/>
  <c r="L41" i="20" s="1"/>
  <c r="O41" i="20" s="1"/>
  <c r="P337" i="9"/>
  <c r="M26" i="9"/>
  <c r="M20" i="9" s="1"/>
  <c r="M18" i="9" s="1"/>
  <c r="O333" i="8"/>
  <c r="L331" i="8"/>
  <c r="L26" i="1"/>
  <c r="O11" i="5"/>
  <c r="L9" i="5"/>
  <c r="O118" i="2"/>
  <c r="M66" i="3"/>
  <c r="P68" i="3"/>
  <c r="M68" i="1"/>
  <c r="P290" i="2"/>
  <c r="L250" i="21"/>
  <c r="O250" i="21" s="1"/>
  <c r="O23" i="19"/>
  <c r="L13" i="19"/>
  <c r="O13" i="19" s="1"/>
  <c r="L310" i="22"/>
  <c r="O310" i="22" s="1"/>
  <c r="L290" i="22"/>
  <c r="O290" i="22" s="1"/>
  <c r="L329" i="21"/>
  <c r="O329" i="21" s="1"/>
  <c r="M250" i="21"/>
  <c r="P250" i="21" s="1"/>
  <c r="P252" i="21"/>
  <c r="O224" i="21"/>
  <c r="L222" i="21"/>
  <c r="M53" i="21"/>
  <c r="P53" i="21" s="1"/>
  <c r="O19" i="20"/>
  <c r="P41" i="20"/>
  <c r="P220" i="19"/>
  <c r="L636" i="19"/>
  <c r="O636" i="19" s="1"/>
  <c r="O638" i="19"/>
  <c r="P16" i="20"/>
  <c r="N20" i="19"/>
  <c r="N18" i="19" s="1"/>
  <c r="L310" i="18"/>
  <c r="O312" i="18"/>
  <c r="P331" i="16"/>
  <c r="L30" i="14"/>
  <c r="O32" i="14"/>
  <c r="M53" i="15"/>
  <c r="P53" i="15" s="1"/>
  <c r="N94" i="16"/>
  <c r="L94" i="13"/>
  <c r="O94" i="13" s="1"/>
  <c r="L53" i="15"/>
  <c r="O53" i="15" s="1"/>
  <c r="O55" i="15"/>
  <c r="M329" i="13"/>
  <c r="P329" i="13" s="1"/>
  <c r="P331" i="13"/>
  <c r="M9" i="14"/>
  <c r="P11" i="14"/>
  <c r="L310" i="11"/>
  <c r="O310" i="11" s="1"/>
  <c r="L22" i="14"/>
  <c r="O26" i="13"/>
  <c r="L16" i="13"/>
  <c r="O16" i="13" s="1"/>
  <c r="P312" i="12"/>
  <c r="M310" i="12"/>
  <c r="P310" i="12" s="1"/>
  <c r="P11" i="12"/>
  <c r="M9" i="12"/>
  <c r="P55" i="11"/>
  <c r="M53" i="11"/>
  <c r="P53" i="11" s="1"/>
  <c r="P16" i="14"/>
  <c r="P9" i="11"/>
  <c r="L9" i="10"/>
  <c r="O11" i="10"/>
  <c r="O26" i="10"/>
  <c r="L16" i="10"/>
  <c r="O16" i="10" s="1"/>
  <c r="M41" i="9"/>
  <c r="M250" i="10"/>
  <c r="P250" i="10" s="1"/>
  <c r="P252" i="10"/>
  <c r="O19" i="10"/>
  <c r="L94" i="10"/>
  <c r="O94" i="10" s="1"/>
  <c r="L220" i="6"/>
  <c r="O220" i="6" s="1"/>
  <c r="M66" i="8"/>
  <c r="P66" i="8" s="1"/>
  <c r="P68" i="8"/>
  <c r="M9" i="8"/>
  <c r="P11" i="8"/>
  <c r="P43" i="6"/>
  <c r="M41" i="6"/>
  <c r="P22" i="4"/>
  <c r="M12" i="4"/>
  <c r="N290" i="5"/>
  <c r="N290" i="1" s="1"/>
  <c r="O23" i="4"/>
  <c r="L13" i="4"/>
  <c r="O13" i="4" s="1"/>
  <c r="N20" i="4"/>
  <c r="N18" i="4" s="1"/>
  <c r="N12" i="4"/>
  <c r="O331" i="3"/>
  <c r="L329" i="3"/>
  <c r="O329" i="3" s="1"/>
  <c r="P22" i="3"/>
  <c r="M12" i="3"/>
  <c r="N37" i="3"/>
  <c r="P331" i="21"/>
  <c r="M329" i="21"/>
  <c r="P329" i="21" s="1"/>
  <c r="L13" i="21"/>
  <c r="O13" i="21" s="1"/>
  <c r="O23" i="21"/>
  <c r="P43" i="20"/>
  <c r="O142" i="19"/>
  <c r="L140" i="19"/>
  <c r="O140" i="19" s="1"/>
  <c r="L140" i="18"/>
  <c r="O140" i="18" s="1"/>
  <c r="O142" i="18"/>
  <c r="L329" i="17"/>
  <c r="O329" i="17" s="1"/>
  <c r="L140" i="16"/>
  <c r="O140" i="16" s="1"/>
  <c r="O142" i="16"/>
  <c r="P22" i="11"/>
  <c r="M12" i="11"/>
  <c r="O26" i="12"/>
  <c r="L16" i="12"/>
  <c r="O16" i="12" s="1"/>
  <c r="O43" i="12"/>
  <c r="L41" i="12"/>
  <c r="P22" i="8"/>
  <c r="M12" i="8"/>
  <c r="M20" i="8"/>
  <c r="M41" i="8"/>
  <c r="P43" i="8"/>
  <c r="L310" i="6"/>
  <c r="O310" i="6" s="1"/>
  <c r="M53" i="7"/>
  <c r="P53" i="7" s="1"/>
  <c r="L636" i="7"/>
  <c r="O636" i="7" s="1"/>
  <c r="O638" i="7"/>
  <c r="P102" i="5"/>
  <c r="M96" i="5"/>
  <c r="M102" i="1"/>
  <c r="P102" i="1" s="1"/>
  <c r="M271" i="4"/>
  <c r="P271" i="4" s="1"/>
  <c r="P273" i="4"/>
  <c r="M273" i="1"/>
  <c r="M9" i="3"/>
  <c r="P11" i="3"/>
  <c r="O32" i="3"/>
  <c r="L30" i="3"/>
  <c r="P142" i="4"/>
  <c r="M140" i="4"/>
  <c r="P140" i="4" s="1"/>
  <c r="M142" i="1"/>
  <c r="P222" i="3"/>
  <c r="M220" i="3"/>
  <c r="M222" i="1"/>
  <c r="L250" i="2"/>
  <c r="O252" i="2"/>
  <c r="O292" i="2"/>
  <c r="O96" i="2"/>
  <c r="L14" i="22"/>
  <c r="O14" i="22" s="1"/>
  <c r="L271" i="21"/>
  <c r="O271" i="21" s="1"/>
  <c r="L68" i="22"/>
  <c r="O70" i="22"/>
  <c r="O252" i="20"/>
  <c r="L250" i="20"/>
  <c r="O250" i="20" s="1"/>
  <c r="P273" i="19"/>
  <c r="M271" i="19"/>
  <c r="P271" i="19" s="1"/>
  <c r="M53" i="18"/>
  <c r="P55" i="18"/>
  <c r="M310" i="22"/>
  <c r="P310" i="22" s="1"/>
  <c r="M220" i="22"/>
  <c r="P220" i="22" s="1"/>
  <c r="P222" i="22"/>
  <c r="M118" i="22"/>
  <c r="P118" i="22" s="1"/>
  <c r="P9" i="22"/>
  <c r="O144" i="21"/>
  <c r="L142" i="21"/>
  <c r="P22" i="21"/>
  <c r="M20" i="21"/>
  <c r="M12" i="21"/>
  <c r="L29" i="20"/>
  <c r="O31" i="20"/>
  <c r="L11" i="20"/>
  <c r="M28" i="19"/>
  <c r="P28" i="19" s="1"/>
  <c r="P29" i="19"/>
  <c r="M118" i="18"/>
  <c r="P118" i="18" s="1"/>
  <c r="P120" i="18"/>
  <c r="N16" i="17"/>
  <c r="N20" i="17"/>
  <c r="N18" i="17" s="1"/>
  <c r="P18" i="17" s="1"/>
  <c r="P331" i="17"/>
  <c r="M329" i="17"/>
  <c r="P329" i="17" s="1"/>
  <c r="O222" i="19"/>
  <c r="L220" i="19"/>
  <c r="O220" i="19" s="1"/>
  <c r="O122" i="17"/>
  <c r="L120" i="17"/>
  <c r="L22" i="17"/>
  <c r="M9" i="17"/>
  <c r="P11" i="17"/>
  <c r="P26" i="17"/>
  <c r="P142" i="16"/>
  <c r="P43" i="17"/>
  <c r="M66" i="15"/>
  <c r="P66" i="15" s="1"/>
  <c r="P68" i="15"/>
  <c r="P29" i="15"/>
  <c r="M28" i="15"/>
  <c r="P28" i="15" s="1"/>
  <c r="L41" i="14"/>
  <c r="O11" i="14"/>
  <c r="L9" i="14"/>
  <c r="M271" i="13"/>
  <c r="P271" i="13" s="1"/>
  <c r="L290" i="13"/>
  <c r="O290" i="13" s="1"/>
  <c r="O292" i="13"/>
  <c r="P102" i="12"/>
  <c r="M96" i="12"/>
  <c r="M26" i="12"/>
  <c r="N53" i="14"/>
  <c r="O53" i="14" s="1"/>
  <c r="L220" i="12"/>
  <c r="O220" i="12" s="1"/>
  <c r="O222" i="12"/>
  <c r="M271" i="10"/>
  <c r="P271" i="10" s="1"/>
  <c r="M220" i="9"/>
  <c r="P220" i="9" s="1"/>
  <c r="O638" i="10"/>
  <c r="L636" i="10"/>
  <c r="O636" i="10" s="1"/>
  <c r="M9" i="9"/>
  <c r="P11" i="9"/>
  <c r="L9" i="9"/>
  <c r="M271" i="9"/>
  <c r="P271" i="9" s="1"/>
  <c r="M140" i="10"/>
  <c r="P140" i="10" s="1"/>
  <c r="P142" i="10"/>
  <c r="L53" i="10"/>
  <c r="O53" i="10" s="1"/>
  <c r="L66" i="7"/>
  <c r="O66" i="7" s="1"/>
  <c r="L41" i="7"/>
  <c r="L28" i="9"/>
  <c r="O28" i="9" s="1"/>
  <c r="M290" i="6"/>
  <c r="P290" i="6" s="1"/>
  <c r="P292" i="6"/>
  <c r="P22" i="7"/>
  <c r="M12" i="7"/>
  <c r="L271" i="6"/>
  <c r="O640" i="3"/>
  <c r="L638" i="3"/>
  <c r="M41" i="5"/>
  <c r="L250" i="4"/>
  <c r="O250" i="4" s="1"/>
  <c r="O252" i="4"/>
  <c r="O224" i="4"/>
  <c r="L222" i="4"/>
  <c r="L224" i="1"/>
  <c r="O224" i="1" s="1"/>
  <c r="P29" i="4"/>
  <c r="M28" i="4"/>
  <c r="P28" i="4" s="1"/>
  <c r="P222" i="5"/>
  <c r="M220" i="5"/>
  <c r="P220" i="5" s="1"/>
  <c r="O23" i="3"/>
  <c r="L13" i="3"/>
  <c r="O13" i="3" s="1"/>
  <c r="N250" i="2"/>
  <c r="N252" i="1"/>
  <c r="O275" i="22"/>
  <c r="L273" i="22"/>
  <c r="P55" i="20"/>
  <c r="N53" i="20"/>
  <c r="P53" i="20" s="1"/>
  <c r="L636" i="16"/>
  <c r="O636" i="16" s="1"/>
  <c r="O638" i="16"/>
  <c r="M41" i="15"/>
  <c r="P43" i="15"/>
  <c r="L638" i="13"/>
  <c r="O640" i="13"/>
  <c r="P41" i="13"/>
  <c r="N20" i="11"/>
  <c r="N18" i="11" s="1"/>
  <c r="N12" i="11"/>
  <c r="N10" i="11" s="1"/>
  <c r="O30" i="12"/>
  <c r="L118" i="11"/>
  <c r="O118" i="11" s="1"/>
  <c r="M329" i="10"/>
  <c r="P329" i="10" s="1"/>
  <c r="P331" i="10"/>
  <c r="M250" i="9"/>
  <c r="P250" i="9" s="1"/>
  <c r="P252" i="9"/>
  <c r="M329" i="9"/>
  <c r="P329" i="9" s="1"/>
  <c r="P331" i="9"/>
  <c r="M43" i="10"/>
  <c r="L310" i="7"/>
  <c r="O310" i="7" s="1"/>
  <c r="O312" i="7"/>
  <c r="L9" i="7"/>
  <c r="O11" i="7"/>
  <c r="O32" i="7"/>
  <c r="L30" i="7"/>
  <c r="P312" i="8"/>
  <c r="M310" i="8"/>
  <c r="P310" i="8" s="1"/>
  <c r="M250" i="6"/>
  <c r="P250" i="6" s="1"/>
  <c r="O19" i="7"/>
  <c r="M28" i="6"/>
  <c r="P28" i="6" s="1"/>
  <c r="P29" i="6"/>
  <c r="P55" i="4"/>
  <c r="M53" i="4"/>
  <c r="P53" i="4" s="1"/>
  <c r="P310" i="3"/>
  <c r="P96" i="4"/>
  <c r="M94" i="4"/>
  <c r="P94" i="4" s="1"/>
  <c r="O314" i="5"/>
  <c r="L312" i="5"/>
  <c r="L314" i="1"/>
  <c r="O314" i="1" s="1"/>
  <c r="N140" i="2"/>
  <c r="N140" i="1" s="1"/>
  <c r="N142" i="1"/>
  <c r="O640" i="2"/>
  <c r="L638" i="2"/>
  <c r="O23" i="2"/>
  <c r="L13" i="2"/>
  <c r="O13" i="2" s="1"/>
  <c r="N20" i="2"/>
  <c r="N18" i="2" s="1"/>
  <c r="L329" i="22"/>
  <c r="O329" i="22" s="1"/>
  <c r="O331" i="22"/>
  <c r="L636" i="21"/>
  <c r="O636" i="21" s="1"/>
  <c r="O45" i="22"/>
  <c r="L43" i="22"/>
  <c r="L22" i="22"/>
  <c r="O26" i="20"/>
  <c r="L16" i="20"/>
  <c r="O16" i="20" s="1"/>
  <c r="O32" i="20"/>
  <c r="L30" i="20"/>
  <c r="O30" i="20" s="1"/>
  <c r="M66" i="18"/>
  <c r="P66" i="18" s="1"/>
  <c r="P68" i="18"/>
  <c r="P41" i="18"/>
  <c r="L636" i="17"/>
  <c r="O636" i="17" s="1"/>
  <c r="O638" i="17"/>
  <c r="P331" i="22"/>
  <c r="M329" i="22"/>
  <c r="P329" i="22" s="1"/>
  <c r="O23" i="22"/>
  <c r="L13" i="22"/>
  <c r="O13" i="22" s="1"/>
  <c r="P16" i="22"/>
  <c r="M310" i="19"/>
  <c r="P310" i="19" s="1"/>
  <c r="P140" i="20"/>
  <c r="O23" i="18"/>
  <c r="L13" i="18"/>
  <c r="O13" i="18" s="1"/>
  <c r="P222" i="18"/>
  <c r="M220" i="18"/>
  <c r="P220" i="18" s="1"/>
  <c r="L271" i="19"/>
  <c r="O271" i="19" s="1"/>
  <c r="M20" i="18"/>
  <c r="P22" i="18"/>
  <c r="M12" i="18"/>
  <c r="O292" i="17"/>
  <c r="L290" i="17"/>
  <c r="O290" i="17" s="1"/>
  <c r="M10" i="17"/>
  <c r="O26" i="17"/>
  <c r="L16" i="17"/>
  <c r="M290" i="15"/>
  <c r="P290" i="15" s="1"/>
  <c r="P292" i="15"/>
  <c r="L310" i="14"/>
  <c r="O310" i="14" s="1"/>
  <c r="O312" i="14"/>
  <c r="M329" i="15"/>
  <c r="P329" i="15" s="1"/>
  <c r="M329" i="14"/>
  <c r="P329" i="14" s="1"/>
  <c r="L53" i="12"/>
  <c r="O53" i="12" s="1"/>
  <c r="O55" i="12"/>
  <c r="M10" i="13"/>
  <c r="P337" i="11"/>
  <c r="M331" i="11"/>
  <c r="M26" i="11"/>
  <c r="M337" i="1"/>
  <c r="P337" i="1" s="1"/>
  <c r="P292" i="13"/>
  <c r="M290" i="13"/>
  <c r="P290" i="13" s="1"/>
  <c r="O331" i="12"/>
  <c r="L140" i="10"/>
  <c r="O140" i="10" s="1"/>
  <c r="L66" i="10"/>
  <c r="O66" i="10" s="1"/>
  <c r="O68" i="10"/>
  <c r="N20" i="9"/>
  <c r="N12" i="9"/>
  <c r="N10" i="9" s="1"/>
  <c r="M290" i="7"/>
  <c r="P290" i="7" s="1"/>
  <c r="P292" i="7"/>
  <c r="M16" i="7"/>
  <c r="P16" i="7" s="1"/>
  <c r="M9" i="6"/>
  <c r="P11" i="6"/>
  <c r="L252" i="8"/>
  <c r="O254" i="8"/>
  <c r="M66" i="7"/>
  <c r="P66" i="7" s="1"/>
  <c r="P68" i="7"/>
  <c r="L250" i="6"/>
  <c r="O250" i="6" s="1"/>
  <c r="M9" i="4"/>
  <c r="P11" i="4"/>
  <c r="P312" i="5"/>
  <c r="M312" i="1"/>
  <c r="L22" i="8"/>
  <c r="M140" i="6"/>
  <c r="P140" i="6" s="1"/>
  <c r="L290" i="5"/>
  <c r="M118" i="4"/>
  <c r="P118" i="4" s="1"/>
  <c r="P120" i="4"/>
  <c r="M120" i="1"/>
  <c r="L66" i="5"/>
  <c r="O66" i="5" s="1"/>
  <c r="P22" i="5"/>
  <c r="M12" i="5"/>
  <c r="O9" i="6"/>
  <c r="P11" i="5"/>
  <c r="M9" i="5"/>
  <c r="N16" i="4"/>
  <c r="O55" i="6"/>
  <c r="L53" i="6"/>
  <c r="O53" i="6" s="1"/>
  <c r="N94" i="2"/>
  <c r="N96" i="1"/>
  <c r="L53" i="2"/>
  <c r="O53" i="2" s="1"/>
  <c r="O55" i="2"/>
  <c r="P252" i="2"/>
  <c r="O11" i="22"/>
  <c r="L9" i="22"/>
  <c r="O57" i="22"/>
  <c r="L55" i="22"/>
  <c r="L638" i="18"/>
  <c r="O640" i="18"/>
  <c r="N37" i="22"/>
  <c r="N20" i="21"/>
  <c r="N18" i="21" s="1"/>
  <c r="N12" i="21"/>
  <c r="N10" i="21" s="1"/>
  <c r="O26" i="21"/>
  <c r="L16" i="21"/>
  <c r="O16" i="21" s="1"/>
  <c r="O43" i="21"/>
  <c r="M10" i="20"/>
  <c r="P12" i="20"/>
  <c r="P96" i="20"/>
  <c r="M94" i="20"/>
  <c r="P94" i="20" s="1"/>
  <c r="O55" i="19"/>
  <c r="L53" i="19"/>
  <c r="O53" i="19" s="1"/>
  <c r="P66" i="19"/>
  <c r="O26" i="18"/>
  <c r="L16" i="18"/>
  <c r="O16" i="18" s="1"/>
  <c r="P26" i="18"/>
  <c r="M16" i="18"/>
  <c r="P16" i="18" s="1"/>
  <c r="L13" i="17"/>
  <c r="O13" i="17" s="1"/>
  <c r="O23" i="17"/>
  <c r="P312" i="16"/>
  <c r="M310" i="16"/>
  <c r="P310" i="16" s="1"/>
  <c r="L118" i="19"/>
  <c r="O118" i="19" s="1"/>
  <c r="P142" i="17"/>
  <c r="M140" i="17"/>
  <c r="P140" i="17" s="1"/>
  <c r="M140" i="15"/>
  <c r="P140" i="15" s="1"/>
  <c r="M290" i="14"/>
  <c r="P290" i="14" s="1"/>
  <c r="P292" i="14"/>
  <c r="M9" i="15"/>
  <c r="P11" i="15"/>
  <c r="O11" i="13"/>
  <c r="L9" i="13"/>
  <c r="M118" i="13"/>
  <c r="P118" i="13" s="1"/>
  <c r="N12" i="14"/>
  <c r="N10" i="14" s="1"/>
  <c r="N8" i="14" s="1"/>
  <c r="P22" i="14"/>
  <c r="N20" i="14"/>
  <c r="M41" i="12"/>
  <c r="P43" i="12"/>
  <c r="M118" i="10"/>
  <c r="P118" i="10" s="1"/>
  <c r="L290" i="10"/>
  <c r="O290" i="10" s="1"/>
  <c r="O292" i="10"/>
  <c r="M140" i="9"/>
  <c r="P140" i="9" s="1"/>
  <c r="P142" i="9"/>
  <c r="P53" i="10"/>
  <c r="P19" i="9"/>
  <c r="O23" i="8"/>
  <c r="L13" i="8"/>
  <c r="O13" i="8" s="1"/>
  <c r="M9" i="7"/>
  <c r="P11" i="7"/>
  <c r="L329" i="6"/>
  <c r="O329" i="6" s="1"/>
  <c r="O23" i="7"/>
  <c r="L13" i="7"/>
  <c r="O13" i="7" s="1"/>
  <c r="O222" i="8"/>
  <c r="L220" i="8"/>
  <c r="O220" i="8" s="1"/>
  <c r="M329" i="7"/>
  <c r="P329" i="7" s="1"/>
  <c r="N329" i="8"/>
  <c r="N331" i="1"/>
  <c r="M53" i="8"/>
  <c r="P53" i="8" s="1"/>
  <c r="L22" i="6"/>
  <c r="O45" i="6"/>
  <c r="L43" i="6"/>
  <c r="L329" i="4"/>
  <c r="O329" i="4" s="1"/>
  <c r="O640" i="5"/>
  <c r="L638" i="5"/>
  <c r="L29" i="4"/>
  <c r="L11" i="4"/>
  <c r="O31" i="4"/>
  <c r="M329" i="8"/>
  <c r="M26" i="5"/>
  <c r="M20" i="5" s="1"/>
  <c r="M220" i="4"/>
  <c r="P220" i="4" s="1"/>
  <c r="P140" i="5"/>
  <c r="O26" i="2"/>
  <c r="L16" i="2"/>
  <c r="O16" i="2" s="1"/>
  <c r="L290" i="2"/>
  <c r="L275" i="1"/>
  <c r="O275" i="1" s="1"/>
  <c r="O11" i="21"/>
  <c r="L9" i="21"/>
  <c r="L22" i="21"/>
  <c r="L68" i="21"/>
  <c r="O70" i="21"/>
  <c r="P9" i="21"/>
  <c r="P312" i="20"/>
  <c r="M310" i="20"/>
  <c r="P310" i="20" s="1"/>
  <c r="N310" i="18"/>
  <c r="P310" i="18" s="1"/>
  <c r="P312" i="18"/>
  <c r="L29" i="18"/>
  <c r="L11" i="18"/>
  <c r="O31" i="18"/>
  <c r="N271" i="17"/>
  <c r="P273" i="17"/>
  <c r="N273" i="1"/>
  <c r="O144" i="17"/>
  <c r="L142" i="17"/>
  <c r="O273" i="16"/>
  <c r="L271" i="16"/>
  <c r="P41" i="17"/>
  <c r="P11" i="16"/>
  <c r="M9" i="16"/>
  <c r="M250" i="17"/>
  <c r="P250" i="17" s="1"/>
  <c r="L13" i="14"/>
  <c r="O13" i="14" s="1"/>
  <c r="O23" i="14"/>
  <c r="O144" i="14"/>
  <c r="L142" i="14"/>
  <c r="M28" i="13"/>
  <c r="P28" i="13" s="1"/>
  <c r="P29" i="13"/>
  <c r="M118" i="14"/>
  <c r="P118" i="14" s="1"/>
  <c r="O222" i="11"/>
  <c r="L220" i="11"/>
  <c r="O220" i="11" s="1"/>
  <c r="M18" i="13"/>
  <c r="M220" i="10"/>
  <c r="P220" i="10" s="1"/>
  <c r="P19" i="7"/>
  <c r="N118" i="7"/>
  <c r="L636" i="6"/>
  <c r="O636" i="6" s="1"/>
  <c r="L638" i="4"/>
  <c r="O640" i="4"/>
  <c r="P68" i="6"/>
  <c r="M66" i="6"/>
  <c r="P66" i="6" s="1"/>
  <c r="O41" i="5"/>
  <c r="M66" i="4"/>
  <c r="P66" i="4" s="1"/>
  <c r="P68" i="4"/>
  <c r="O140" i="5"/>
  <c r="P74" i="3"/>
  <c r="M26" i="3"/>
  <c r="M74" i="1"/>
  <c r="P74" i="1" s="1"/>
  <c r="O331" i="5"/>
  <c r="L329" i="5"/>
  <c r="O329" i="5" s="1"/>
  <c r="P19" i="5"/>
  <c r="O96" i="3"/>
  <c r="M292" i="1"/>
  <c r="P292" i="2"/>
  <c r="O32" i="2"/>
  <c r="N30" i="2"/>
  <c r="L9" i="2"/>
  <c r="O11" i="2"/>
  <c r="O640" i="1"/>
  <c r="P142" i="2"/>
  <c r="L144" i="1"/>
  <c r="O144" i="1" s="1"/>
  <c r="O120" i="2"/>
  <c r="P43" i="19"/>
  <c r="M41" i="19"/>
  <c r="M271" i="18"/>
  <c r="P271" i="18" s="1"/>
  <c r="P273" i="18"/>
  <c r="O32" i="17"/>
  <c r="L30" i="17"/>
  <c r="P41" i="16"/>
  <c r="P11" i="13"/>
  <c r="M9" i="13"/>
  <c r="L636" i="14"/>
  <c r="O636" i="14" s="1"/>
  <c r="O638" i="14"/>
  <c r="O43" i="16"/>
  <c r="L41" i="16"/>
  <c r="P55" i="14"/>
  <c r="L120" i="14"/>
  <c r="O122" i="14"/>
  <c r="N20" i="13"/>
  <c r="N18" i="13" s="1"/>
  <c r="N12" i="13"/>
  <c r="N10" i="13" s="1"/>
  <c r="N8" i="13" s="1"/>
  <c r="P96" i="11"/>
  <c r="M94" i="11"/>
  <c r="P94" i="11" s="1"/>
  <c r="M310" i="11"/>
  <c r="P310" i="11" s="1"/>
  <c r="P312" i="11"/>
  <c r="O23" i="11"/>
  <c r="L13" i="11"/>
  <c r="O13" i="11" s="1"/>
  <c r="O68" i="9"/>
  <c r="P49" i="10"/>
  <c r="M26" i="10"/>
  <c r="L53" i="9"/>
  <c r="L94" i="8"/>
  <c r="O94" i="8" s="1"/>
  <c r="O96" i="8"/>
  <c r="O26" i="6"/>
  <c r="L16" i="6"/>
  <c r="O16" i="6" s="1"/>
  <c r="P29" i="8"/>
  <c r="M28" i="8"/>
  <c r="P28" i="8" s="1"/>
  <c r="L53" i="8"/>
  <c r="O53" i="8" s="1"/>
  <c r="L94" i="6"/>
  <c r="O94" i="6" s="1"/>
  <c r="P19" i="4"/>
  <c r="O31" i="5"/>
  <c r="L29" i="5"/>
  <c r="L22" i="4"/>
  <c r="O45" i="4"/>
  <c r="L43" i="4"/>
  <c r="L53" i="5"/>
  <c r="O53" i="5" s="1"/>
  <c r="O55" i="5"/>
  <c r="O24" i="4"/>
  <c r="L14" i="4"/>
  <c r="O14" i="4" s="1"/>
  <c r="P252" i="4"/>
  <c r="M250" i="4"/>
  <c r="P250" i="4" s="1"/>
  <c r="M252" i="1"/>
  <c r="L220" i="2"/>
  <c r="O222" i="2"/>
  <c r="O22" i="2"/>
  <c r="L12" i="2"/>
  <c r="L310" i="10" l="1"/>
  <c r="O310" i="10" s="1"/>
  <c r="L28" i="19"/>
  <c r="N37" i="7"/>
  <c r="L310" i="13"/>
  <c r="O310" i="13" s="1"/>
  <c r="P18" i="20"/>
  <c r="L290" i="3"/>
  <c r="O290" i="3" s="1"/>
  <c r="P12" i="17"/>
  <c r="L118" i="15"/>
  <c r="O118" i="15" s="1"/>
  <c r="O331" i="16"/>
  <c r="P22" i="1"/>
  <c r="P250" i="19"/>
  <c r="O96" i="7"/>
  <c r="O43" i="9"/>
  <c r="O273" i="2"/>
  <c r="L118" i="12"/>
  <c r="O118" i="12" s="1"/>
  <c r="N250" i="1"/>
  <c r="L329" i="19"/>
  <c r="O329" i="19" s="1"/>
  <c r="L41" i="2"/>
  <c r="O41" i="2" s="1"/>
  <c r="P118" i="12"/>
  <c r="O28" i="15"/>
  <c r="O292" i="9"/>
  <c r="O43" i="17"/>
  <c r="M12" i="1"/>
  <c r="L118" i="16"/>
  <c r="O118" i="16" s="1"/>
  <c r="N37" i="19"/>
  <c r="L271" i="5"/>
  <c r="O271" i="5" s="1"/>
  <c r="L271" i="10"/>
  <c r="O271" i="10" s="1"/>
  <c r="O638" i="9"/>
  <c r="O271" i="16"/>
  <c r="O55" i="7"/>
  <c r="L94" i="9"/>
  <c r="O94" i="9" s="1"/>
  <c r="L94" i="18"/>
  <c r="O94" i="18" s="1"/>
  <c r="O96" i="15"/>
  <c r="P20" i="5"/>
  <c r="N8" i="6"/>
  <c r="L12" i="18"/>
  <c r="O12" i="18" s="1"/>
  <c r="O220" i="7"/>
  <c r="L310" i="9"/>
  <c r="O310" i="9" s="1"/>
  <c r="L20" i="18"/>
  <c r="O20" i="18" s="1"/>
  <c r="L94" i="16"/>
  <c r="O94" i="16" s="1"/>
  <c r="N37" i="16"/>
  <c r="L329" i="15"/>
  <c r="O329" i="15" s="1"/>
  <c r="P12" i="19"/>
  <c r="L140" i="8"/>
  <c r="O140" i="8" s="1"/>
  <c r="L94" i="20"/>
  <c r="O94" i="20" s="1"/>
  <c r="N37" i="13"/>
  <c r="L140" i="13"/>
  <c r="O140" i="13" s="1"/>
  <c r="L28" i="21"/>
  <c r="L290" i="11"/>
  <c r="O290" i="11" s="1"/>
  <c r="L329" i="10"/>
  <c r="O329" i="10" s="1"/>
  <c r="L20" i="7"/>
  <c r="O20" i="7" s="1"/>
  <c r="L20" i="10"/>
  <c r="O20" i="10" s="1"/>
  <c r="L290" i="12"/>
  <c r="O290" i="12" s="1"/>
  <c r="L20" i="12"/>
  <c r="L18" i="12" s="1"/>
  <c r="O18" i="12" s="1"/>
  <c r="O312" i="2"/>
  <c r="O252" i="18"/>
  <c r="L310" i="20"/>
  <c r="O310" i="20" s="1"/>
  <c r="P18" i="22"/>
  <c r="O28" i="13"/>
  <c r="L271" i="3"/>
  <c r="O271" i="3" s="1"/>
  <c r="O55" i="20"/>
  <c r="O22" i="15"/>
  <c r="L66" i="12"/>
  <c r="O66" i="12" s="1"/>
  <c r="O312" i="15"/>
  <c r="O53" i="9"/>
  <c r="L94" i="4"/>
  <c r="O94" i="4" s="1"/>
  <c r="L250" i="22"/>
  <c r="O250" i="22" s="1"/>
  <c r="L250" i="13"/>
  <c r="O250" i="13" s="1"/>
  <c r="P66" i="13"/>
  <c r="N20" i="1"/>
  <c r="N18" i="1" s="1"/>
  <c r="L12" i="12"/>
  <c r="L10" i="12" s="1"/>
  <c r="L271" i="12"/>
  <c r="O271" i="12" s="1"/>
  <c r="L271" i="7"/>
  <c r="O271" i="7" s="1"/>
  <c r="L290" i="21"/>
  <c r="O290" i="21" s="1"/>
  <c r="L329" i="7"/>
  <c r="O329" i="7" s="1"/>
  <c r="L329" i="14"/>
  <c r="O329" i="14" s="1"/>
  <c r="L250" i="14"/>
  <c r="O250" i="14" s="1"/>
  <c r="O28" i="21"/>
  <c r="L14" i="1"/>
  <c r="O14" i="1" s="1"/>
  <c r="O142" i="2"/>
  <c r="O24" i="1"/>
  <c r="L290" i="15"/>
  <c r="O290" i="15" s="1"/>
  <c r="O312" i="3"/>
  <c r="L636" i="15"/>
  <c r="O636" i="15" s="1"/>
  <c r="O55" i="4"/>
  <c r="L290" i="8"/>
  <c r="O290" i="8" s="1"/>
  <c r="L12" i="7"/>
  <c r="O12" i="7" s="1"/>
  <c r="L94" i="21"/>
  <c r="O94" i="21" s="1"/>
  <c r="O68" i="2"/>
  <c r="O222" i="16"/>
  <c r="N28" i="4"/>
  <c r="O273" i="11"/>
  <c r="O43" i="3"/>
  <c r="N220" i="1"/>
  <c r="L118" i="6"/>
  <c r="O118" i="6" s="1"/>
  <c r="N8" i="7"/>
  <c r="L12" i="20"/>
  <c r="L10" i="20" s="1"/>
  <c r="O10" i="20" s="1"/>
  <c r="O28" i="10"/>
  <c r="P120" i="1"/>
  <c r="O222" i="5"/>
  <c r="O41" i="21"/>
  <c r="L12" i="3"/>
  <c r="O12" i="3" s="1"/>
  <c r="O22" i="3"/>
  <c r="L12" i="10"/>
  <c r="L10" i="10" s="1"/>
  <c r="O10" i="10" s="1"/>
  <c r="P26" i="4"/>
  <c r="L271" i="13"/>
  <c r="O271" i="13" s="1"/>
  <c r="L290" i="7"/>
  <c r="O290" i="7" s="1"/>
  <c r="P26" i="2"/>
  <c r="P20" i="16"/>
  <c r="L66" i="4"/>
  <c r="O66" i="4" s="1"/>
  <c r="N28" i="1"/>
  <c r="O271" i="6"/>
  <c r="O11" i="3"/>
  <c r="M37" i="2"/>
  <c r="O331" i="2"/>
  <c r="O14" i="7"/>
  <c r="L220" i="10"/>
  <c r="O220" i="10" s="1"/>
  <c r="O292" i="14"/>
  <c r="L290" i="14"/>
  <c r="O290" i="14" s="1"/>
  <c r="P26" i="19"/>
  <c r="L329" i="9"/>
  <c r="O329" i="9" s="1"/>
  <c r="L41" i="8"/>
  <c r="O41" i="8" s="1"/>
  <c r="O29" i="16"/>
  <c r="O28" i="19"/>
  <c r="L28" i="6"/>
  <c r="O28" i="6" s="1"/>
  <c r="L94" i="14"/>
  <c r="O94" i="14" s="1"/>
  <c r="M20" i="7"/>
  <c r="P20" i="7" s="1"/>
  <c r="M37" i="3"/>
  <c r="P37" i="3" s="1"/>
  <c r="M20" i="4"/>
  <c r="M18" i="4" s="1"/>
  <c r="P18" i="4" s="1"/>
  <c r="P252" i="1"/>
  <c r="L120" i="1"/>
  <c r="O120" i="1" s="1"/>
  <c r="L12" i="15"/>
  <c r="O12" i="15" s="1"/>
  <c r="P16" i="4"/>
  <c r="M18" i="16"/>
  <c r="P18" i="16" s="1"/>
  <c r="O11" i="6"/>
  <c r="O22" i="5"/>
  <c r="L9" i="11"/>
  <c r="O9" i="11" s="1"/>
  <c r="M16" i="19"/>
  <c r="P16" i="19" s="1"/>
  <c r="P292" i="1"/>
  <c r="N8" i="21"/>
  <c r="L118" i="13"/>
  <c r="O118" i="13" s="1"/>
  <c r="O22" i="11"/>
  <c r="L43" i="1"/>
  <c r="O43" i="1" s="1"/>
  <c r="N12" i="1"/>
  <c r="N10" i="1" s="1"/>
  <c r="L310" i="19"/>
  <c r="O310" i="19" s="1"/>
  <c r="O222" i="13"/>
  <c r="L220" i="13"/>
  <c r="O220" i="13" s="1"/>
  <c r="P12" i="12"/>
  <c r="P43" i="14"/>
  <c r="L66" i="19"/>
  <c r="O66" i="19" s="1"/>
  <c r="P271" i="6"/>
  <c r="L96" i="1"/>
  <c r="O96" i="1" s="1"/>
  <c r="L292" i="1"/>
  <c r="O292" i="1" s="1"/>
  <c r="O34" i="1"/>
  <c r="O43" i="20"/>
  <c r="N11" i="1"/>
  <c r="N9" i="1" s="1"/>
  <c r="O43" i="18"/>
  <c r="L41" i="18"/>
  <c r="O41" i="18" s="1"/>
  <c r="P94" i="16"/>
  <c r="O22" i="20"/>
  <c r="L118" i="8"/>
  <c r="O118" i="8" s="1"/>
  <c r="L310" i="16"/>
  <c r="O310" i="16" s="1"/>
  <c r="L53" i="11"/>
  <c r="O53" i="11" s="1"/>
  <c r="O57" i="1"/>
  <c r="N8" i="10"/>
  <c r="O28" i="11"/>
  <c r="N271" i="1"/>
  <c r="N8" i="9"/>
  <c r="O271" i="2"/>
  <c r="L329" i="18"/>
  <c r="O329" i="18" s="1"/>
  <c r="L140" i="9"/>
  <c r="O140" i="9" s="1"/>
  <c r="L20" i="11"/>
  <c r="O20" i="11" s="1"/>
  <c r="L20" i="5"/>
  <c r="O20" i="5" s="1"/>
  <c r="L41" i="19"/>
  <c r="N8" i="2"/>
  <c r="L140" i="22"/>
  <c r="O140" i="22" s="1"/>
  <c r="N8" i="18"/>
  <c r="N8" i="12"/>
  <c r="N8" i="3"/>
  <c r="O41" i="11"/>
  <c r="P41" i="11"/>
  <c r="O120" i="7"/>
  <c r="L118" i="7"/>
  <c r="O118" i="7" s="1"/>
  <c r="P68" i="1"/>
  <c r="L118" i="5"/>
  <c r="O118" i="5" s="1"/>
  <c r="N37" i="9"/>
  <c r="O22" i="16"/>
  <c r="L94" i="11"/>
  <c r="O94" i="11" s="1"/>
  <c r="O28" i="16"/>
  <c r="O29" i="13"/>
  <c r="O142" i="6"/>
  <c r="L140" i="6"/>
  <c r="O140" i="6" s="1"/>
  <c r="L310" i="12"/>
  <c r="O310" i="12" s="1"/>
  <c r="O55" i="18"/>
  <c r="L118" i="20"/>
  <c r="O118" i="20" s="1"/>
  <c r="O142" i="4"/>
  <c r="N8" i="11"/>
  <c r="L312" i="1"/>
  <c r="O312" i="1" s="1"/>
  <c r="P96" i="2"/>
  <c r="L66" i="13"/>
  <c r="O66" i="13" s="1"/>
  <c r="L271" i="20"/>
  <c r="O271" i="20" s="1"/>
  <c r="N66" i="1"/>
  <c r="O66" i="17"/>
  <c r="P12" i="10"/>
  <c r="N37" i="21"/>
  <c r="M37" i="16"/>
  <c r="P312" i="1"/>
  <c r="L28" i="12"/>
  <c r="O28" i="12" s="1"/>
  <c r="O252" i="16"/>
  <c r="N94" i="1"/>
  <c r="L12" i="9"/>
  <c r="L10" i="9" s="1"/>
  <c r="O10" i="9" s="1"/>
  <c r="L20" i="16"/>
  <c r="L18" i="16" s="1"/>
  <c r="O18" i="16" s="1"/>
  <c r="P329" i="8"/>
  <c r="O22" i="9"/>
  <c r="M16" i="2"/>
  <c r="L66" i="11"/>
  <c r="O66" i="11" s="1"/>
  <c r="P18" i="19"/>
  <c r="O29" i="2"/>
  <c r="L28" i="2"/>
  <c r="O29" i="8"/>
  <c r="L28" i="8"/>
  <c r="O28" i="8" s="1"/>
  <c r="O222" i="14"/>
  <c r="L220" i="14"/>
  <c r="O220" i="14" s="1"/>
  <c r="L250" i="12"/>
  <c r="O250" i="12" s="1"/>
  <c r="O252" i="12"/>
  <c r="M331" i="1"/>
  <c r="P331" i="1" s="1"/>
  <c r="P12" i="6"/>
  <c r="L9" i="8"/>
  <c r="O9" i="8" s="1"/>
  <c r="O11" i="8"/>
  <c r="O22" i="19"/>
  <c r="L12" i="19"/>
  <c r="L20" i="19"/>
  <c r="P222" i="1"/>
  <c r="P43" i="7"/>
  <c r="M41" i="7"/>
  <c r="P41" i="7" s="1"/>
  <c r="O20" i="20"/>
  <c r="P20" i="22"/>
  <c r="M43" i="1"/>
  <c r="P43" i="1" s="1"/>
  <c r="L29" i="1"/>
  <c r="O29" i="1" s="1"/>
  <c r="O31" i="1"/>
  <c r="L11" i="1"/>
  <c r="P331" i="5"/>
  <c r="P20" i="20"/>
  <c r="L9" i="15"/>
  <c r="O9" i="15" s="1"/>
  <c r="O11" i="15"/>
  <c r="O273" i="15"/>
  <c r="L271" i="15"/>
  <c r="O271" i="15" s="1"/>
  <c r="M18" i="5"/>
  <c r="P18" i="5" s="1"/>
  <c r="P20" i="9"/>
  <c r="O53" i="20"/>
  <c r="M41" i="4"/>
  <c r="P41" i="4" s="1"/>
  <c r="P43" i="4"/>
  <c r="O120" i="4"/>
  <c r="L118" i="4"/>
  <c r="O118" i="4" s="1"/>
  <c r="L310" i="17"/>
  <c r="O310" i="17" s="1"/>
  <c r="O312" i="17"/>
  <c r="L273" i="1"/>
  <c r="O273" i="1" s="1"/>
  <c r="P12" i="15"/>
  <c r="L20" i="13"/>
  <c r="L18" i="13" s="1"/>
  <c r="O18" i="13" s="1"/>
  <c r="L12" i="13"/>
  <c r="L10" i="13" s="1"/>
  <c r="O10" i="13" s="1"/>
  <c r="N18" i="9"/>
  <c r="P18" i="9" s="1"/>
  <c r="M37" i="22"/>
  <c r="P37" i="22" s="1"/>
  <c r="P26" i="9"/>
  <c r="M16" i="9"/>
  <c r="P331" i="19"/>
  <c r="M329" i="19"/>
  <c r="P329" i="19" s="1"/>
  <c r="L30" i="1"/>
  <c r="O32" i="1"/>
  <c r="O43" i="15"/>
  <c r="L41" i="15"/>
  <c r="O41" i="15" s="1"/>
  <c r="O55" i="13"/>
  <c r="L53" i="13"/>
  <c r="O53" i="13" s="1"/>
  <c r="N37" i="2"/>
  <c r="P18" i="13"/>
  <c r="M37" i="21"/>
  <c r="P250" i="2"/>
  <c r="L28" i="22"/>
  <c r="O28" i="22" s="1"/>
  <c r="O29" i="22"/>
  <c r="O638" i="22"/>
  <c r="L636" i="22"/>
  <c r="O636" i="22" s="1"/>
  <c r="M16" i="6"/>
  <c r="M20" i="6"/>
  <c r="P26" i="6"/>
  <c r="M10" i="22"/>
  <c r="M8" i="22" s="1"/>
  <c r="P12" i="22"/>
  <c r="L13" i="1"/>
  <c r="O13" i="1" s="1"/>
  <c r="P26" i="15"/>
  <c r="M16" i="15"/>
  <c r="M20" i="15"/>
  <c r="O55" i="3"/>
  <c r="O292" i="6"/>
  <c r="L290" i="6"/>
  <c r="O290" i="6" s="1"/>
  <c r="O331" i="8"/>
  <c r="L329" i="8"/>
  <c r="O329" i="8" s="1"/>
  <c r="L271" i="8"/>
  <c r="O271" i="8" s="1"/>
  <c r="P20" i="17"/>
  <c r="L222" i="1"/>
  <c r="O222" i="1" s="1"/>
  <c r="O222" i="22"/>
  <c r="L220" i="22"/>
  <c r="O220" i="22" s="1"/>
  <c r="N10" i="16"/>
  <c r="P12" i="16"/>
  <c r="L331" i="1"/>
  <c r="O331" i="1" s="1"/>
  <c r="O26" i="1"/>
  <c r="L16" i="1"/>
  <c r="O16" i="1" s="1"/>
  <c r="O68" i="20"/>
  <c r="L66" i="20"/>
  <c r="O66" i="20" s="1"/>
  <c r="O638" i="11"/>
  <c r="L636" i="11"/>
  <c r="O636" i="11" s="1"/>
  <c r="L310" i="4"/>
  <c r="O310" i="4" s="1"/>
  <c r="O312" i="4"/>
  <c r="O96" i="22"/>
  <c r="L94" i="22"/>
  <c r="O94" i="22" s="1"/>
  <c r="L250" i="5"/>
  <c r="O250" i="5" s="1"/>
  <c r="O252" i="5"/>
  <c r="O142" i="14"/>
  <c r="L140" i="14"/>
  <c r="O140" i="14" s="1"/>
  <c r="P41" i="12"/>
  <c r="L20" i="8"/>
  <c r="O22" i="8"/>
  <c r="L12" i="8"/>
  <c r="P96" i="12"/>
  <c r="M94" i="12"/>
  <c r="P94" i="12" s="1"/>
  <c r="P26" i="3"/>
  <c r="M16" i="3"/>
  <c r="P16" i="3" s="1"/>
  <c r="L9" i="4"/>
  <c r="O11" i="4"/>
  <c r="L41" i="4"/>
  <c r="O43" i="4"/>
  <c r="M20" i="10"/>
  <c r="P26" i="10"/>
  <c r="M16" i="10"/>
  <c r="O9" i="2"/>
  <c r="M37" i="17"/>
  <c r="L9" i="18"/>
  <c r="O11" i="18"/>
  <c r="O29" i="4"/>
  <c r="L28" i="4"/>
  <c r="O9" i="13"/>
  <c r="O9" i="22"/>
  <c r="P12" i="5"/>
  <c r="O43" i="22"/>
  <c r="L41" i="22"/>
  <c r="O312" i="5"/>
  <c r="L310" i="5"/>
  <c r="O310" i="5" s="1"/>
  <c r="O9" i="7"/>
  <c r="M271" i="1"/>
  <c r="P41" i="5"/>
  <c r="P9" i="9"/>
  <c r="P26" i="12"/>
  <c r="M16" i="12"/>
  <c r="M20" i="12"/>
  <c r="P9" i="8"/>
  <c r="M37" i="20"/>
  <c r="N37" i="5"/>
  <c r="O220" i="2"/>
  <c r="O222" i="21"/>
  <c r="L220" i="21"/>
  <c r="O220" i="21" s="1"/>
  <c r="O22" i="21"/>
  <c r="L20" i="21"/>
  <c r="L12" i="21"/>
  <c r="O252" i="8"/>
  <c r="L250" i="8"/>
  <c r="P331" i="11"/>
  <c r="M329" i="11"/>
  <c r="P329" i="11" s="1"/>
  <c r="M96" i="1"/>
  <c r="P96" i="1" s="1"/>
  <c r="L636" i="3"/>
  <c r="O636" i="3" s="1"/>
  <c r="O638" i="3"/>
  <c r="O68" i="22"/>
  <c r="L66" i="22"/>
  <c r="O66" i="22" s="1"/>
  <c r="P220" i="3"/>
  <c r="M220" i="1"/>
  <c r="P9" i="3"/>
  <c r="O20" i="9"/>
  <c r="L18" i="9"/>
  <c r="L10" i="11"/>
  <c r="O10" i="11" s="1"/>
  <c r="O12" i="11"/>
  <c r="M37" i="14"/>
  <c r="P10" i="14"/>
  <c r="P12" i="4"/>
  <c r="M10" i="4"/>
  <c r="M8" i="4" s="1"/>
  <c r="P41" i="9"/>
  <c r="M37" i="9"/>
  <c r="O9" i="10"/>
  <c r="O22" i="14"/>
  <c r="L20" i="14"/>
  <c r="L12" i="14"/>
  <c r="M290" i="1"/>
  <c r="P290" i="1" s="1"/>
  <c r="O55" i="1"/>
  <c r="L53" i="1"/>
  <c r="O53" i="1" s="1"/>
  <c r="M26" i="1"/>
  <c r="P26" i="11"/>
  <c r="M16" i="11"/>
  <c r="P16" i="11" s="1"/>
  <c r="O638" i="18"/>
  <c r="L636" i="18"/>
  <c r="O636" i="18" s="1"/>
  <c r="O29" i="5"/>
  <c r="L28" i="5"/>
  <c r="O28" i="5" s="1"/>
  <c r="O41" i="16"/>
  <c r="O9" i="21"/>
  <c r="O20" i="3"/>
  <c r="L18" i="3"/>
  <c r="O18" i="3" s="1"/>
  <c r="P26" i="5"/>
  <c r="M16" i="5"/>
  <c r="P16" i="5" s="1"/>
  <c r="O638" i="5"/>
  <c r="L636" i="5"/>
  <c r="O636" i="5" s="1"/>
  <c r="N329" i="1"/>
  <c r="N37" i="8"/>
  <c r="P9" i="7"/>
  <c r="P9" i="15"/>
  <c r="O271" i="17"/>
  <c r="O16" i="4"/>
  <c r="M37" i="13"/>
  <c r="N310" i="1"/>
  <c r="O29" i="20"/>
  <c r="L28" i="20"/>
  <c r="O28" i="20" s="1"/>
  <c r="P53" i="18"/>
  <c r="M37" i="18"/>
  <c r="L252" i="1"/>
  <c r="O252" i="1" s="1"/>
  <c r="P273" i="1"/>
  <c r="P20" i="8"/>
  <c r="M18" i="8"/>
  <c r="P18" i="8" s="1"/>
  <c r="P12" i="14"/>
  <c r="O310" i="18"/>
  <c r="L10" i="5"/>
  <c r="O10" i="5" s="1"/>
  <c r="O12" i="5"/>
  <c r="N118" i="1"/>
  <c r="P41" i="19"/>
  <c r="L636" i="4"/>
  <c r="O636" i="4" s="1"/>
  <c r="O638" i="4"/>
  <c r="L20" i="4"/>
  <c r="O22" i="4"/>
  <c r="L12" i="4"/>
  <c r="P290" i="5"/>
  <c r="O20" i="15"/>
  <c r="L18" i="15"/>
  <c r="O18" i="15" s="1"/>
  <c r="O142" i="17"/>
  <c r="L140" i="17"/>
  <c r="O140" i="17" s="1"/>
  <c r="M118" i="1"/>
  <c r="O43" i="6"/>
  <c r="L41" i="6"/>
  <c r="N18" i="14"/>
  <c r="P18" i="14" s="1"/>
  <c r="P20" i="14"/>
  <c r="M140" i="1"/>
  <c r="P140" i="1" s="1"/>
  <c r="P9" i="5"/>
  <c r="P9" i="6"/>
  <c r="P10" i="13"/>
  <c r="O16" i="17"/>
  <c r="P12" i="18"/>
  <c r="M10" i="18"/>
  <c r="N8" i="22"/>
  <c r="L636" i="2"/>
  <c r="O636" i="2" s="1"/>
  <c r="O638" i="2"/>
  <c r="O222" i="4"/>
  <c r="L220" i="4"/>
  <c r="O220" i="4" s="1"/>
  <c r="P9" i="17"/>
  <c r="M8" i="17"/>
  <c r="M10" i="21"/>
  <c r="P12" i="21"/>
  <c r="O250" i="2"/>
  <c r="P142" i="1"/>
  <c r="M10" i="8"/>
  <c r="P10" i="8" s="1"/>
  <c r="P12" i="8"/>
  <c r="P12" i="9"/>
  <c r="O41" i="3"/>
  <c r="P9" i="12"/>
  <c r="L18" i="20"/>
  <c r="O18" i="20" s="1"/>
  <c r="N37" i="18"/>
  <c r="O9" i="5"/>
  <c r="N37" i="17"/>
  <c r="O20" i="2"/>
  <c r="L18" i="2"/>
  <c r="O18" i="2" s="1"/>
  <c r="O68" i="21"/>
  <c r="L66" i="21"/>
  <c r="O41" i="14"/>
  <c r="L10" i="2"/>
  <c r="O10" i="2" s="1"/>
  <c r="O12" i="2"/>
  <c r="M8" i="16"/>
  <c r="P9" i="16"/>
  <c r="O310" i="2"/>
  <c r="O41" i="9"/>
  <c r="O30" i="17"/>
  <c r="L28" i="17"/>
  <c r="O28" i="17" s="1"/>
  <c r="P20" i="13"/>
  <c r="P94" i="2"/>
  <c r="N37" i="20"/>
  <c r="O140" i="2"/>
  <c r="P140" i="2"/>
  <c r="P9" i="4"/>
  <c r="P12" i="13"/>
  <c r="M310" i="1"/>
  <c r="O30" i="7"/>
  <c r="L28" i="7"/>
  <c r="O28" i="7" s="1"/>
  <c r="L636" i="13"/>
  <c r="O636" i="13" s="1"/>
  <c r="O638" i="13"/>
  <c r="O41" i="7"/>
  <c r="O9" i="9"/>
  <c r="L20" i="17"/>
  <c r="O22" i="17"/>
  <c r="L12" i="17"/>
  <c r="P20" i="21"/>
  <c r="M18" i="21"/>
  <c r="P18" i="21" s="1"/>
  <c r="O41" i="12"/>
  <c r="M20" i="11"/>
  <c r="P12" i="3"/>
  <c r="N10" i="4"/>
  <c r="N8" i="4" s="1"/>
  <c r="P41" i="6"/>
  <c r="M37" i="6"/>
  <c r="P37" i="6" s="1"/>
  <c r="M8" i="14"/>
  <c r="P8" i="14" s="1"/>
  <c r="P9" i="14"/>
  <c r="P66" i="3"/>
  <c r="M66" i="1"/>
  <c r="N28" i="2"/>
  <c r="O30" i="2"/>
  <c r="O29" i="18"/>
  <c r="L28" i="18"/>
  <c r="O28" i="18" s="1"/>
  <c r="L68" i="1"/>
  <c r="O68" i="1" s="1"/>
  <c r="L9" i="20"/>
  <c r="O11" i="20"/>
  <c r="O22" i="6"/>
  <c r="L12" i="6"/>
  <c r="L20" i="6"/>
  <c r="P10" i="20"/>
  <c r="M8" i="20"/>
  <c r="P8" i="20" s="1"/>
  <c r="O55" i="22"/>
  <c r="L53" i="22"/>
  <c r="O53" i="22" s="1"/>
  <c r="L142" i="1"/>
  <c r="O142" i="1" s="1"/>
  <c r="P20" i="18"/>
  <c r="M18" i="18"/>
  <c r="P18" i="18" s="1"/>
  <c r="P43" i="10"/>
  <c r="M41" i="10"/>
  <c r="O273" i="22"/>
  <c r="L271" i="22"/>
  <c r="O120" i="17"/>
  <c r="L118" i="17"/>
  <c r="O94" i="2"/>
  <c r="P12" i="11"/>
  <c r="P271" i="17"/>
  <c r="N37" i="14"/>
  <c r="P18" i="2"/>
  <c r="L22" i="1"/>
  <c r="O120" i="14"/>
  <c r="L118" i="14"/>
  <c r="O118" i="14" s="1"/>
  <c r="M250" i="1"/>
  <c r="N10" i="17"/>
  <c r="N8" i="17" s="1"/>
  <c r="P16" i="17"/>
  <c r="O638" i="1"/>
  <c r="L636" i="1"/>
  <c r="O636" i="1" s="1"/>
  <c r="O12" i="16"/>
  <c r="L10" i="16"/>
  <c r="O290" i="2"/>
  <c r="M8" i="13"/>
  <c r="P8" i="13" s="1"/>
  <c r="P9" i="13"/>
  <c r="O290" i="5"/>
  <c r="L20" i="22"/>
  <c r="L12" i="22"/>
  <c r="O22" i="22"/>
  <c r="P41" i="15"/>
  <c r="M37" i="15"/>
  <c r="P37" i="15" s="1"/>
  <c r="P12" i="7"/>
  <c r="M10" i="7"/>
  <c r="P10" i="7" s="1"/>
  <c r="O9" i="14"/>
  <c r="O142" i="21"/>
  <c r="L140" i="21"/>
  <c r="O140" i="21" s="1"/>
  <c r="O30" i="3"/>
  <c r="L28" i="3"/>
  <c r="O28" i="3" s="1"/>
  <c r="M94" i="5"/>
  <c r="P96" i="5"/>
  <c r="P41" i="8"/>
  <c r="M37" i="8"/>
  <c r="O329" i="2"/>
  <c r="M20" i="3"/>
  <c r="O30" i="14"/>
  <c r="L28" i="14"/>
  <c r="O28" i="14" s="1"/>
  <c r="P53" i="14"/>
  <c r="P20" i="2"/>
  <c r="P20" i="19"/>
  <c r="N8" i="1" l="1"/>
  <c r="L37" i="3"/>
  <c r="O37" i="3" s="1"/>
  <c r="L37" i="2"/>
  <c r="O37" i="2" s="1"/>
  <c r="O20" i="12"/>
  <c r="L18" i="18"/>
  <c r="O18" i="18" s="1"/>
  <c r="L18" i="7"/>
  <c r="O18" i="7" s="1"/>
  <c r="P250" i="1"/>
  <c r="P37" i="13"/>
  <c r="P37" i="16"/>
  <c r="L10" i="18"/>
  <c r="O10" i="18" s="1"/>
  <c r="O28" i="2"/>
  <c r="O12" i="10"/>
  <c r="O12" i="20"/>
  <c r="P37" i="2"/>
  <c r="P12" i="1"/>
  <c r="O12" i="12"/>
  <c r="L18" i="10"/>
  <c r="O18" i="10" s="1"/>
  <c r="O28" i="4"/>
  <c r="M37" i="7"/>
  <c r="P37" i="7" s="1"/>
  <c r="P220" i="1"/>
  <c r="L10" i="7"/>
  <c r="O10" i="7" s="1"/>
  <c r="O20" i="16"/>
  <c r="L10" i="3"/>
  <c r="L8" i="3" s="1"/>
  <c r="O8" i="3" s="1"/>
  <c r="L10" i="15"/>
  <c r="O10" i="15" s="1"/>
  <c r="L37" i="10"/>
  <c r="O37" i="10" s="1"/>
  <c r="P20" i="4"/>
  <c r="M18" i="7"/>
  <c r="P18" i="7" s="1"/>
  <c r="L18" i="5"/>
  <c r="O18" i="5" s="1"/>
  <c r="L18" i="11"/>
  <c r="O18" i="11" s="1"/>
  <c r="P271" i="1"/>
  <c r="L41" i="1"/>
  <c r="O41" i="1" s="1"/>
  <c r="L37" i="20"/>
  <c r="O37" i="20" s="1"/>
  <c r="L37" i="7"/>
  <c r="O37" i="7" s="1"/>
  <c r="P66" i="1"/>
  <c r="L37" i="19"/>
  <c r="O37" i="19" s="1"/>
  <c r="L37" i="9"/>
  <c r="O37" i="9" s="1"/>
  <c r="M37" i="4"/>
  <c r="P37" i="4" s="1"/>
  <c r="M10" i="19"/>
  <c r="P10" i="19" s="1"/>
  <c r="O41" i="19"/>
  <c r="O20" i="13"/>
  <c r="L37" i="16"/>
  <c r="O37" i="16" s="1"/>
  <c r="L8" i="11"/>
  <c r="O8" i="11" s="1"/>
  <c r="P37" i="9"/>
  <c r="L310" i="1"/>
  <c r="O310" i="1" s="1"/>
  <c r="L37" i="18"/>
  <c r="O37" i="18" s="1"/>
  <c r="O12" i="9"/>
  <c r="P8" i="22"/>
  <c r="M37" i="19"/>
  <c r="P37" i="19" s="1"/>
  <c r="L37" i="13"/>
  <c r="O37" i="13" s="1"/>
  <c r="L37" i="11"/>
  <c r="O37" i="11" s="1"/>
  <c r="M10" i="3"/>
  <c r="P10" i="3" s="1"/>
  <c r="L66" i="1"/>
  <c r="O66" i="1" s="1"/>
  <c r="O12" i="13"/>
  <c r="N37" i="1"/>
  <c r="P37" i="21"/>
  <c r="P16" i="2"/>
  <c r="M10" i="2"/>
  <c r="L94" i="1"/>
  <c r="O94" i="1" s="1"/>
  <c r="M41" i="1"/>
  <c r="P41" i="1" s="1"/>
  <c r="L8" i="13"/>
  <c r="O8" i="13" s="1"/>
  <c r="L37" i="14"/>
  <c r="O37" i="14" s="1"/>
  <c r="L329" i="1"/>
  <c r="O329" i="1" s="1"/>
  <c r="L18" i="19"/>
  <c r="O18" i="19" s="1"/>
  <c r="O20" i="19"/>
  <c r="L10" i="19"/>
  <c r="O12" i="19"/>
  <c r="L8" i="5"/>
  <c r="O8" i="5" s="1"/>
  <c r="P10" i="22"/>
  <c r="L37" i="12"/>
  <c r="O37" i="12" s="1"/>
  <c r="P8" i="4"/>
  <c r="O18" i="9"/>
  <c r="O11" i="1"/>
  <c r="L9" i="1"/>
  <c r="O9" i="1" s="1"/>
  <c r="L8" i="9"/>
  <c r="O8" i="9" s="1"/>
  <c r="P310" i="1"/>
  <c r="L250" i="1"/>
  <c r="O250" i="1" s="1"/>
  <c r="P10" i="16"/>
  <c r="N8" i="16"/>
  <c r="P8" i="16" s="1"/>
  <c r="M37" i="11"/>
  <c r="P37" i="11" s="1"/>
  <c r="L28" i="1"/>
  <c r="O28" i="1" s="1"/>
  <c r="O30" i="1"/>
  <c r="P20" i="6"/>
  <c r="M18" i="6"/>
  <c r="P18" i="6" s="1"/>
  <c r="P37" i="18"/>
  <c r="P118" i="1"/>
  <c r="L37" i="15"/>
  <c r="O37" i="15" s="1"/>
  <c r="M37" i="12"/>
  <c r="P37" i="12" s="1"/>
  <c r="P20" i="15"/>
  <c r="M18" i="15"/>
  <c r="P18" i="15" s="1"/>
  <c r="P16" i="6"/>
  <c r="M10" i="6"/>
  <c r="L290" i="1"/>
  <c r="O290" i="1" s="1"/>
  <c r="M10" i="11"/>
  <c r="P10" i="11" s="1"/>
  <c r="P16" i="15"/>
  <c r="M10" i="15"/>
  <c r="P16" i="9"/>
  <c r="M10" i="9"/>
  <c r="L37" i="5"/>
  <c r="O37" i="5" s="1"/>
  <c r="P37" i="8"/>
  <c r="O12" i="22"/>
  <c r="L10" i="22"/>
  <c r="O20" i="22"/>
  <c r="L18" i="22"/>
  <c r="O18" i="22" s="1"/>
  <c r="O10" i="16"/>
  <c r="L8" i="16"/>
  <c r="O9" i="20"/>
  <c r="L8" i="20"/>
  <c r="O8" i="20" s="1"/>
  <c r="O12" i="17"/>
  <c r="L10" i="17"/>
  <c r="L140" i="1"/>
  <c r="O140" i="1" s="1"/>
  <c r="O10" i="12"/>
  <c r="L8" i="12"/>
  <c r="O8" i="12" s="1"/>
  <c r="O41" i="6"/>
  <c r="L37" i="6"/>
  <c r="O37" i="6" s="1"/>
  <c r="L10" i="14"/>
  <c r="O12" i="14"/>
  <c r="M329" i="1"/>
  <c r="P329" i="1" s="1"/>
  <c r="L10" i="21"/>
  <c r="O12" i="21"/>
  <c r="P16" i="12"/>
  <c r="M10" i="12"/>
  <c r="M10" i="5"/>
  <c r="O20" i="8"/>
  <c r="L18" i="8"/>
  <c r="O18" i="8" s="1"/>
  <c r="O66" i="21"/>
  <c r="L37" i="21"/>
  <c r="O37" i="21" s="1"/>
  <c r="P10" i="21"/>
  <c r="M8" i="21"/>
  <c r="P8" i="21" s="1"/>
  <c r="O12" i="4"/>
  <c r="L10" i="4"/>
  <c r="O10" i="4" s="1"/>
  <c r="M8" i="7"/>
  <c r="P8" i="7" s="1"/>
  <c r="O20" i="14"/>
  <c r="L18" i="14"/>
  <c r="O18" i="14" s="1"/>
  <c r="O20" i="21"/>
  <c r="L18" i="21"/>
  <c r="O18" i="21" s="1"/>
  <c r="P37" i="20"/>
  <c r="P16" i="10"/>
  <c r="M10" i="10"/>
  <c r="P10" i="17"/>
  <c r="P41" i="10"/>
  <c r="M37" i="10"/>
  <c r="P37" i="10" s="1"/>
  <c r="P94" i="5"/>
  <c r="M94" i="1"/>
  <c r="P94" i="1" s="1"/>
  <c r="O22" i="1"/>
  <c r="L12" i="1"/>
  <c r="L20" i="1"/>
  <c r="O20" i="17"/>
  <c r="L18" i="17"/>
  <c r="O18" i="17" s="1"/>
  <c r="P8" i="17"/>
  <c r="M16" i="1"/>
  <c r="P26" i="1"/>
  <c r="M20" i="1"/>
  <c r="P37" i="14"/>
  <c r="M8" i="8"/>
  <c r="P8" i="8" s="1"/>
  <c r="P20" i="11"/>
  <c r="M18" i="11"/>
  <c r="P18" i="11" s="1"/>
  <c r="P10" i="18"/>
  <c r="M8" i="18"/>
  <c r="P8" i="18" s="1"/>
  <c r="O20" i="4"/>
  <c r="L18" i="4"/>
  <c r="O18" i="4" s="1"/>
  <c r="L8" i="10"/>
  <c r="O8" i="10" s="1"/>
  <c r="O9" i="18"/>
  <c r="P20" i="10"/>
  <c r="M18" i="10"/>
  <c r="P18" i="10" s="1"/>
  <c r="P20" i="3"/>
  <c r="M18" i="3"/>
  <c r="P18" i="3" s="1"/>
  <c r="O118" i="17"/>
  <c r="L37" i="17"/>
  <c r="O37" i="17" s="1"/>
  <c r="O20" i="6"/>
  <c r="L18" i="6"/>
  <c r="O18" i="6" s="1"/>
  <c r="M37" i="5"/>
  <c r="P37" i="5" s="1"/>
  <c r="P37" i="17"/>
  <c r="L10" i="6"/>
  <c r="O12" i="6"/>
  <c r="O250" i="8"/>
  <c r="L37" i="8"/>
  <c r="O37" i="8" s="1"/>
  <c r="L220" i="1"/>
  <c r="O220" i="1" s="1"/>
  <c r="O41" i="22"/>
  <c r="L37" i="22"/>
  <c r="O37" i="22" s="1"/>
  <c r="O41" i="4"/>
  <c r="L37" i="4"/>
  <c r="O37" i="4" s="1"/>
  <c r="L118" i="1"/>
  <c r="O118" i="1" s="1"/>
  <c r="O12" i="8"/>
  <c r="L10" i="8"/>
  <c r="O271" i="22"/>
  <c r="L271" i="1"/>
  <c r="O271" i="1" s="1"/>
  <c r="P10" i="4"/>
  <c r="P20" i="12"/>
  <c r="M18" i="12"/>
  <c r="P18" i="12" s="1"/>
  <c r="L8" i="2"/>
  <c r="O8" i="2" s="1"/>
  <c r="O9" i="4"/>
  <c r="O10" i="3" l="1"/>
  <c r="L8" i="18"/>
  <c r="O8" i="18" s="1"/>
  <c r="L8" i="15"/>
  <c r="O8" i="15" s="1"/>
  <c r="L8" i="7"/>
  <c r="O8" i="7" s="1"/>
  <c r="M8" i="19"/>
  <c r="P8" i="19" s="1"/>
  <c r="M8" i="3"/>
  <c r="P8" i="3" s="1"/>
  <c r="L8" i="4"/>
  <c r="O8" i="4" s="1"/>
  <c r="M8" i="11"/>
  <c r="P8" i="11" s="1"/>
  <c r="O8" i="16"/>
  <c r="P10" i="2"/>
  <c r="M8" i="2"/>
  <c r="P8" i="2" s="1"/>
  <c r="O10" i="19"/>
  <c r="L8" i="19"/>
  <c r="O8" i="19" s="1"/>
  <c r="M37" i="1"/>
  <c r="P37" i="1" s="1"/>
  <c r="P10" i="15"/>
  <c r="M8" i="15"/>
  <c r="P8" i="15" s="1"/>
  <c r="P10" i="6"/>
  <c r="M8" i="6"/>
  <c r="P8" i="6" s="1"/>
  <c r="P10" i="9"/>
  <c r="M8" i="9"/>
  <c r="P8" i="9" s="1"/>
  <c r="O10" i="6"/>
  <c r="L8" i="6"/>
  <c r="O8" i="6" s="1"/>
  <c r="O20" i="1"/>
  <c r="L18" i="1"/>
  <c r="O18" i="1" s="1"/>
  <c r="P10" i="10"/>
  <c r="M8" i="10"/>
  <c r="P8" i="10" s="1"/>
  <c r="O10" i="8"/>
  <c r="L8" i="8"/>
  <c r="O8" i="8" s="1"/>
  <c r="L10" i="1"/>
  <c r="O12" i="1"/>
  <c r="P10" i="12"/>
  <c r="M8" i="12"/>
  <c r="P8" i="12" s="1"/>
  <c r="P16" i="1"/>
  <c r="M10" i="1"/>
  <c r="O10" i="21"/>
  <c r="L8" i="21"/>
  <c r="O8" i="21" s="1"/>
  <c r="O10" i="17"/>
  <c r="L8" i="17"/>
  <c r="O8" i="17" s="1"/>
  <c r="O10" i="14"/>
  <c r="L8" i="14"/>
  <c r="O8" i="14" s="1"/>
  <c r="O10" i="22"/>
  <c r="L8" i="22"/>
  <c r="O8" i="22" s="1"/>
  <c r="L37" i="1"/>
  <c r="O37" i="1" s="1"/>
  <c r="P20" i="1"/>
  <c r="M18" i="1"/>
  <c r="P18" i="1" s="1"/>
  <c r="P10" i="5"/>
  <c r="M8" i="5"/>
  <c r="P8" i="5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<sst xmlns="http://schemas.openxmlformats.org/spreadsheetml/2006/main" count="28952" uniqueCount="303">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</sst>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9.140625" customWidth="1"/>
    <col min="8" max="8" width="10.85546875" customWidth="1"/>
    <col min="9" max="9" width="17.5703125" bestFit="1" customWidth="1"/>
    <col min="10" max="10" width="16.570312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1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ca="1">L9+L10</f>
        <v>94356545</v>
      </c>
      <c r="M8" s="23">
        <f ca="1">M9+M10</f>
        <v>68703868.319999993</v>
      </c>
      <c r="N8" s="23">
        <f ca="1">N9+N10</f>
        <v>76402103.25</v>
      </c>
      <c r="O8" s="22">
        <f t="shared" ref="O8:O16" ca="1" si="0">IF(L8&gt;0,N8*100/L8,0)</f>
        <v>80.971704983475178</v>
      </c>
      <c r="P8" s="22">
        <f t="shared" ref="P8:P16" ca="1" si="1">IF(M8&gt;0,N8*100/M8,0)</f>
        <v>111.20495121780358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94356545</v>
      </c>
      <c r="M10" s="30">
        <f t="shared" ca="1" si="2"/>
        <v>68703868.319999993</v>
      </c>
      <c r="N10" s="30">
        <f t="shared" ca="1" si="2"/>
        <v>76402103.25</v>
      </c>
      <c r="O10" s="29">
        <f t="shared" ca="1" si="0"/>
        <v>80.971704983475178</v>
      </c>
      <c r="P10" s="29">
        <f t="shared" ca="1" si="1"/>
        <v>111.20495121780358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84154479</v>
      </c>
      <c r="M12" s="38">
        <f t="shared" ca="1" si="3"/>
        <v>58571952.32</v>
      </c>
      <c r="N12" s="38">
        <f t="shared" ca="1" si="3"/>
        <v>66295487.250000007</v>
      </c>
      <c r="O12" s="38">
        <f t="shared" ca="1" si="0"/>
        <v>78.778322957712106</v>
      </c>
      <c r="P12" s="38">
        <f t="shared" ca="1" si="1"/>
        <v>113.18640513774154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47483979</v>
      </c>
      <c r="M14" s="38">
        <f t="shared" si="3"/>
        <v>0</v>
      </c>
      <c r="N14" s="38">
        <f t="shared" ca="1" si="3"/>
        <v>17389117.93</v>
      </c>
      <c r="O14" s="38">
        <f t="shared" ca="1" si="0"/>
        <v>36.621021018478672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10202066</v>
      </c>
      <c r="M16" s="38">
        <f t="shared" ca="1" si="3"/>
        <v>10131916</v>
      </c>
      <c r="N16" s="38">
        <f t="shared" ca="1" si="3"/>
        <v>10106616</v>
      </c>
      <c r="O16" s="49">
        <f t="shared" ca="1" si="0"/>
        <v>99.064405190086006</v>
      </c>
      <c r="P16" s="49">
        <f t="shared" ca="1" si="1"/>
        <v>99.750294021387461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ca="1">L19+L20</f>
        <v>66395326</v>
      </c>
      <c r="M18" s="23">
        <f ca="1">M19+M20</f>
        <v>68703868.319999993</v>
      </c>
      <c r="N18" s="23">
        <f ca="1">N19+N20</f>
        <v>59012985.320000008</v>
      </c>
      <c r="O18" s="22">
        <f t="shared" ref="O18:O26" ca="1" si="4">IF(L18&gt;0,N18*100/L18,0)</f>
        <v>88.881234380865919</v>
      </c>
      <c r="P18" s="22">
        <f t="shared" ref="P18:P26" ca="1" si="5">IF(M18&gt;0,N18*100/M18,0)</f>
        <v>85.894705440946879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66395326</v>
      </c>
      <c r="M20" s="30">
        <f t="shared" ca="1" si="6"/>
        <v>68703868.319999993</v>
      </c>
      <c r="N20" s="30">
        <f t="shared" ca="1" si="6"/>
        <v>59012985.320000008</v>
      </c>
      <c r="O20" s="29">
        <f t="shared" ca="1" si="4"/>
        <v>88.881234380865919</v>
      </c>
      <c r="P20" s="29">
        <f t="shared" ca="1" si="5"/>
        <v>85.894705440946879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56193260</v>
      </c>
      <c r="M22" s="41">
        <f t="shared" ca="1" si="7"/>
        <v>58571952.32</v>
      </c>
      <c r="N22" s="38">
        <f t="shared" ca="1" si="7"/>
        <v>48906369.320000008</v>
      </c>
      <c r="O22" s="38">
        <f t="shared" ca="1" si="4"/>
        <v>87.032447165371806</v>
      </c>
      <c r="P22" s="38">
        <f t="shared" ca="1" si="5"/>
        <v>83.497932684242159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19522760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10202066</v>
      </c>
      <c r="M26" s="49">
        <f t="shared" ca="1" si="7"/>
        <v>10131916</v>
      </c>
      <c r="N26" s="49">
        <f t="shared" ca="1" si="7"/>
        <v>10106616</v>
      </c>
      <c r="O26" s="49">
        <f t="shared" ca="1" si="4"/>
        <v>99.064405190086006</v>
      </c>
      <c r="P26" s="49">
        <f t="shared" ca="1" si="5"/>
        <v>99.750294021387461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ca="1">L29+L30</f>
        <v>27961219</v>
      </c>
      <c r="M28" s="23">
        <f>M29+M30</f>
        <v>0</v>
      </c>
      <c r="N28" s="23">
        <f ca="1">N29+N30</f>
        <v>17389117.93</v>
      </c>
      <c r="O28" s="22">
        <f t="shared" ref="O28:O30" ca="1" si="8">IF(L28&gt;0,N28*100/L28,0)</f>
        <v>62.190128155714525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27961219</v>
      </c>
      <c r="M30" s="30">
        <f t="shared" si="10"/>
        <v>0</v>
      </c>
      <c r="N30" s="30">
        <f t="shared" ca="1" si="10"/>
        <v>17389117.93</v>
      </c>
      <c r="O30" s="29">
        <f t="shared" ca="1" si="8"/>
        <v>62.190128155714525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27961219</v>
      </c>
      <c r="M32" s="38">
        <f t="shared" si="11"/>
        <v>0</v>
      </c>
      <c r="N32" s="38">
        <f t="shared" ca="1" si="11"/>
        <v>17389117.93</v>
      </c>
      <c r="O32" s="38">
        <f t="shared" ca="1" si="12"/>
        <v>62.190128155714525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27961219</v>
      </c>
      <c r="M34" s="38">
        <f t="shared" si="11"/>
        <v>0</v>
      </c>
      <c r="N34" s="38">
        <f t="shared" ca="1" si="11"/>
        <v>17389117.93</v>
      </c>
      <c r="O34" s="38">
        <f t="shared" ca="1" si="12"/>
        <v>62.190128155714525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66395326</v>
      </c>
      <c r="M37" s="54">
        <f t="shared" ca="1" si="13"/>
        <v>68703868.319999993</v>
      </c>
      <c r="N37" s="54">
        <f t="shared" ca="1" si="13"/>
        <v>59012985.320000008</v>
      </c>
      <c r="O37" s="55">
        <f t="shared" ca="1" si="12"/>
        <v>88.881234380865919</v>
      </c>
      <c r="P37" s="55">
        <f t="shared" ca="1" si="9"/>
        <v>85.894705440946879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ca="1">L42+L43</f>
        <v>16502466</v>
      </c>
      <c r="M41" s="78">
        <f ca="1">M42+M43</f>
        <v>16825181</v>
      </c>
      <c r="N41" s="78">
        <f ca="1">N42+N43</f>
        <v>15276076.860000001</v>
      </c>
      <c r="O41" s="77">
        <f t="shared" ref="O41:O43" ca="1" si="14">IF(L41&gt;0,N41*100/L41,0)</f>
        <v>92.568449224497741</v>
      </c>
      <c r="P41" s="77">
        <f t="shared" ref="P41:P43" ca="1" si="15">IF(M41&gt;0,N41*100/M41,0)</f>
        <v>90.792942197768937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16502466</v>
      </c>
      <c r="M43" s="78">
        <f t="shared" ca="1" si="16"/>
        <v>16825181</v>
      </c>
      <c r="N43" s="78">
        <f t="shared" ca="1" si="16"/>
        <v>15276076.860000001</v>
      </c>
      <c r="O43" s="77">
        <f t="shared" ca="1" si="14"/>
        <v>92.568449224497741</v>
      </c>
      <c r="P43" s="77">
        <f t="shared" ca="1" si="15"/>
        <v>90.792942197768937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14256565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12700310.860000001</v>
      </c>
      <c r="O45" s="38">
        <f ca="1">IF(L45&gt;0,N45*100/L45,0)</f>
        <v>91.608379148423595</v>
      </c>
      <c r="P45" s="38">
        <f ca="1">IF(M45&gt;0,N45*100/M45,0)</f>
        <v>89.083947360391534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2638766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2568616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2575766</v>
      </c>
      <c r="O49" s="49">
        <f ca="1">IF(L49&gt;0,N49*100/L49,0)</f>
        <v>97.612520397791997</v>
      </c>
      <c r="P49" s="49">
        <f ca="1">IF(M49&gt;0,N49*100/M49,0)</f>
        <v>100.27836001955917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8844892.3200000003</v>
      </c>
      <c r="N53" s="121">
        <f t="shared" ca="1" si="17"/>
        <v>7877975.4900000002</v>
      </c>
      <c r="O53" s="120">
        <f t="shared" ref="O53:O55" ca="1" si="18">IF(L53&gt;0,N53*100/L53,0)</f>
        <v>97.67134679758982</v>
      </c>
      <c r="P53" s="120">
        <f t="shared" ref="P53:P55" ca="1" si="19">IF(M53&gt;0,N53*100/M53,0)</f>
        <v>89.068076862692664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8844892.3200000003</v>
      </c>
      <c r="N55" s="121">
        <f t="shared" ca="1" si="21"/>
        <v>7877975.4900000002</v>
      </c>
      <c r="O55" s="120">
        <f t="shared" ca="1" si="18"/>
        <v>97.67134679758982</v>
      </c>
      <c r="P55" s="120">
        <f t="shared" ca="1" si="19"/>
        <v>89.068076862692664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8844892.3200000003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7877975.4900000002</v>
      </c>
      <c r="O57" s="38">
        <f ca="1">IF(L57&gt;0,N57*100/L57,0)</f>
        <v>97.67134679758982</v>
      </c>
      <c r="P57" s="38">
        <f ca="1">IF(M57&gt;0,N57*100/M57,0)</f>
        <v>89.068076862692664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10729200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10968950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9776509.4299999997</v>
      </c>
      <c r="O66" s="151">
        <f t="shared" ref="O66:O68" ca="1" si="23">IF(L66&gt;0,N66*100/L66,0)</f>
        <v>91.120581497222531</v>
      </c>
      <c r="P66" s="151">
        <f t="shared" ref="P66:P68" ca="1" si="24">IF(M66&gt;0,N66*100/M66,0)</f>
        <v>89.128945158834711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10729200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10968950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9776509.4299999997</v>
      </c>
      <c r="O68" s="156">
        <f t="shared" ca="1" si="23"/>
        <v>91.120581497222531</v>
      </c>
      <c r="P68" s="156">
        <f t="shared" ca="1" si="24"/>
        <v>89.128945158834711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5507850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4315409.43</v>
      </c>
      <c r="O70" s="169">
        <f ca="1">IF(L70&gt;0,N70*100/L70,0)</f>
        <v>81.915860177293524</v>
      </c>
      <c r="P70" s="169">
        <f ca="1">IF(M70&gt;0,N70*100/M70,0)</f>
        <v>78.35016258612707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7</v>
      </c>
      <c r="K88" s="163">
        <f t="shared" ca="1" si="25"/>
        <v>87.5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29</v>
      </c>
      <c r="K92" s="143">
        <f t="shared" ref="K92:K93" ca="1" si="26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6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1493740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1221320.32</v>
      </c>
      <c r="O94" s="151">
        <f t="shared" ref="O94:O96" ca="1" si="27">IF(L94&gt;0,N94*100/L94,0)</f>
        <v>81.762577155328231</v>
      </c>
      <c r="P94" s="151">
        <f t="shared" ref="P94:P96" ca="1" si="28">IF(M94&gt;0,N94*100/M94,0)</f>
        <v>81.762577155328231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1493740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1221320.32</v>
      </c>
      <c r="O96" s="156">
        <f t="shared" ca="1" si="27"/>
        <v>81.762577155328231</v>
      </c>
      <c r="P96" s="156">
        <f t="shared" ca="1" si="28"/>
        <v>81.762577155328231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754540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482120.32</v>
      </c>
      <c r="O98" s="169">
        <f ca="1">IF(L98&gt;0,N98*100/L98,0)</f>
        <v>63.895925994645744</v>
      </c>
      <c r="P98" s="169">
        <f ca="1">IF(M98&gt;0,N98*100/M98,0)</f>
        <v>63.895925994645744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29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29</v>
      </c>
      <c r="K109" s="225">
        <f t="shared" ca="1" si="29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29</v>
      </c>
      <c r="K111" s="225">
        <f t="shared" ca="1" si="29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29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447675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447675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372302</v>
      </c>
      <c r="O118" s="151">
        <f t="shared" ref="O118:O120" ca="1" si="30">IF(L118&gt;0,N118*100/L118,0)</f>
        <v>83.163455631875806</v>
      </c>
      <c r="P118" s="151">
        <f t="shared" ref="P118:P120" ca="1" si="31">IF(M118&gt;0,N118*100/M118,0)</f>
        <v>83.163455631875806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447675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447675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372302</v>
      </c>
      <c r="O120" s="156">
        <f t="shared" ca="1" si="30"/>
        <v>83.163455631875806</v>
      </c>
      <c r="P120" s="156">
        <f t="shared" ca="1" si="31"/>
        <v>83.163455631875806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447675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447675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372302</v>
      </c>
      <c r="O122" s="169">
        <f ca="1">IF(L122&gt;0,N122*100/L122,0)</f>
        <v>83.163455631875806</v>
      </c>
      <c r="P122" s="169">
        <f ca="1">IF(M122&gt;0,N122*100/M122,0)</f>
        <v>83.163455631875806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447675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5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2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7154155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7203915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6042514.3900000006</v>
      </c>
      <c r="O140" s="151">
        <f t="shared" ref="O140:O142" ca="1" si="33">IF(L140&gt;0,N140*100/L140,0)</f>
        <v>84.461608533782112</v>
      </c>
      <c r="P140" s="151">
        <f t="shared" ref="P140:P142" ca="1" si="34">IF(M140&gt;0,N140*100/M140,0)</f>
        <v>83.878202199776098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7154155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7203915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6042514.3900000006</v>
      </c>
      <c r="O142" s="156">
        <f t="shared" ca="1" si="33"/>
        <v>84.461608533782112</v>
      </c>
      <c r="P142" s="156">
        <f t="shared" ca="1" si="34"/>
        <v>83.878202199776098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7154155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7203915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6042514.3900000006</v>
      </c>
      <c r="O144" s="169">
        <f ca="1">IF(L144&gt;0,N144*100/L144,0)</f>
        <v>84.461608533782112</v>
      </c>
      <c r="P144" s="169">
        <f ca="1">IF(M144&gt;0,N144*100/M144,0)</f>
        <v>83.878202199776098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3563555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70</v>
      </c>
      <c r="K149" s="277">
        <f ca="1">IF(I149&gt;0,J149*100/I149,0)</f>
        <v>83.333333333333329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19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22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70</v>
      </c>
      <c r="K158" s="163">
        <f ca="1">IF(I158&gt;0,J158*100/I158,0)</f>
        <v>83.333333333333329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2346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2345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2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50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18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50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4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5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17</v>
      </c>
      <c r="K185" s="225">
        <f t="shared" ref="K185:K186" ca="1" si="35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233202</v>
      </c>
      <c r="K189" s="286">
        <f ca="1">IF(I189&gt;0,J189*100/I189,0)</f>
        <v>51.707760532150779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3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18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14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283202</v>
      </c>
      <c r="K199" s="163">
        <f t="shared" ref="K199:K201" ca="1" si="36">IF(I199&gt;0,J199*100/I199,0)</f>
        <v>62.794235033259426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233202</v>
      </c>
      <c r="K200" s="163">
        <f t="shared" ca="1" si="36"/>
        <v>51.707760532150779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4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4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120</v>
      </c>
      <c r="K215" s="225">
        <f t="shared" ref="K215:K216" ca="1" si="37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6</v>
      </c>
      <c r="K216" s="225">
        <f t="shared" ca="1" si="37"/>
        <v>60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257</v>
      </c>
      <c r="K219" s="269">
        <f ca="1">IF(I219&gt;0,J219*100/I219,0)</f>
        <v>100.390625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367440</v>
      </c>
      <c r="O220" s="151">
        <f t="shared" ref="O220:O222" ca="1" si="38">IF(L220&gt;0,N220*100/L220,0)</f>
        <v>100</v>
      </c>
      <c r="P220" s="151">
        <f t="shared" ref="P220:P222" ca="1" si="39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367440</v>
      </c>
      <c r="O222" s="156">
        <f t="shared" ca="1" si="38"/>
        <v>100</v>
      </c>
      <c r="P222" s="156">
        <f t="shared" ca="1" si="39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367440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12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7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11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1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1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1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1018625.1</v>
      </c>
      <c r="O250" s="151">
        <f t="shared" ref="O250:O252" ca="1" si="40">IF(L250&gt;0,N250*100/L250,0)</f>
        <v>89.67559644334888</v>
      </c>
      <c r="P250" s="151">
        <f t="shared" ref="P250:P252" ca="1" si="41">IF(M250&gt;0,N250*100/M250,0)</f>
        <v>89.67559644334888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1018625.1</v>
      </c>
      <c r="O252" s="156">
        <f t="shared" ca="1" si="40"/>
        <v>89.67559644334888</v>
      </c>
      <c r="P252" s="156">
        <f t="shared" ca="1" si="41"/>
        <v>89.67559644334888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1018625.1</v>
      </c>
      <c r="O254" s="169">
        <f ca="1">IF(L254&gt;0,N254*100/L254,0)</f>
        <v>89.67559644334888</v>
      </c>
      <c r="P254" s="169">
        <f ca="1">IF(M254&gt;0,N254*100/M254,0)</f>
        <v>89.67559644334888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155</v>
      </c>
      <c r="K266" s="163">
        <f t="shared" ca="1" si="42"/>
        <v>79.487179487179489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8</v>
      </c>
      <c r="K267" s="163">
        <f t="shared" ca="1" si="42"/>
        <v>88.888888888888886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3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1294760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1013704.6</v>
      </c>
      <c r="O271" s="151">
        <f t="shared" ref="O271:O273" ca="1" si="43">IF(L271&gt;0,N271*100/L271,0)</f>
        <v>80.014571000078931</v>
      </c>
      <c r="P271" s="151">
        <f t="shared" ref="P271:P273" ca="1" si="44">IF(M271&gt;0,N271*100/M271,0)</f>
        <v>78.292857363526835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1294760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1013704.6</v>
      </c>
      <c r="O273" s="156">
        <f t="shared" ca="1" si="43"/>
        <v>80.014571000078931</v>
      </c>
      <c r="P273" s="156">
        <f t="shared" ca="1" si="44"/>
        <v>78.292857363526835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1294760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1013704.6</v>
      </c>
      <c r="O275" s="169">
        <f ca="1">IF(L275&gt;0,N275*100/L275,0)</f>
        <v>80.014571000078931</v>
      </c>
      <c r="P275" s="169">
        <f ca="1">IF(M275&gt;0,N275*100/M275,0)</f>
        <v>78.292857363526835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12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12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2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429900</v>
      </c>
      <c r="O290" s="151">
        <f t="shared" ref="O290:O292" ca="1" si="45">IF(L290&gt;0,N290*100/L290,0)</f>
        <v>98.191037412635325</v>
      </c>
      <c r="P290" s="151">
        <f t="shared" ref="P290:P292" ca="1" si="46">IF(M290&gt;0,N290*100/M290,0)</f>
        <v>98.191037412635325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429900</v>
      </c>
      <c r="O292" s="156">
        <f t="shared" ca="1" si="45"/>
        <v>98.191037412635325</v>
      </c>
      <c r="P292" s="156">
        <f t="shared" ca="1" si="46"/>
        <v>98.191037412635325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307400</v>
      </c>
      <c r="O294" s="169">
        <f ca="1">IF(L294&gt;0,N294*100/L294,0)</f>
        <v>97.488265888621086</v>
      </c>
      <c r="P294" s="169">
        <f ca="1">IF(M294&gt;0,N294*100/M294,0)</f>
        <v>97.488265888621086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100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1019800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745373</v>
      </c>
      <c r="O310" s="151">
        <f t="shared" ref="O310:O312" ca="1" si="47">IF(L310&gt;0,N310*100/L310,0)</f>
        <v>73.090115708962543</v>
      </c>
      <c r="P310" s="151">
        <f t="shared" ref="P310:P312" ca="1" si="48">IF(M310&gt;0,N310*100/M310,0)</f>
        <v>73.090115708962543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1019800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745373</v>
      </c>
      <c r="O312" s="156">
        <f t="shared" ca="1" si="47"/>
        <v>73.090115708962543</v>
      </c>
      <c r="P312" s="156">
        <f t="shared" ca="1" si="48"/>
        <v>73.090115708962543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1019800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745373</v>
      </c>
      <c r="O314" s="169">
        <f ca="1">IF(L314&gt;0,N314*100/L314,0)</f>
        <v>73.090115708962543</v>
      </c>
      <c r="P314" s="169">
        <f ca="1">IF(M314&gt;0,N314*100/M314,0)</f>
        <v>73.090115708962543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3019</v>
      </c>
      <c r="K328" s="318">
        <f ca="1">IF(I328&gt;0,J328*100/I328,0)</f>
        <v>88.820241247425713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17774430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18663795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14871244.130000001</v>
      </c>
      <c r="O329" s="151">
        <f t="shared" ref="O329:O331" ca="1" si="49">IF(L329&gt;0,N329*100/L329,0)</f>
        <v>83.666503679724187</v>
      </c>
      <c r="P329" s="151">
        <f t="shared" ref="P329:P331" ca="1" si="50">IF(M329&gt;0,N329*100/M329,0)</f>
        <v>79.679637126318624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17774430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18663795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14871244.130000001</v>
      </c>
      <c r="O331" s="156">
        <f t="shared" ca="1" si="49"/>
        <v>83.666503679724187</v>
      </c>
      <c r="P331" s="156">
        <f t="shared" ca="1" si="50"/>
        <v>79.679637126318624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16533930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17423295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13663194.130000001</v>
      </c>
      <c r="O333" s="169">
        <f ca="1">IF(L333&gt;0,N333*100/L333,0)</f>
        <v>82.637304802911345</v>
      </c>
      <c r="P333" s="169">
        <f ca="1">IF(M333&gt;0,N333*100/M333,0)</f>
        <v>78.419117222086868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6893630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1240500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1240500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97.384119306731151</v>
      </c>
      <c r="P337" s="49">
        <f ca="1">IF(M337&gt;0,N337*100/M337,0)</f>
        <v>97.384119306731151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2943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31775.789999999983</v>
      </c>
      <c r="K340" s="343">
        <f t="shared" ca="1" si="51"/>
        <v>91.705021645021588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3596</v>
      </c>
      <c r="K341" s="343">
        <f t="shared" ca="1" si="51"/>
        <v>105.79582230067668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47302.529999999984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82</v>
      </c>
      <c r="K343" s="343">
        <f t="shared" ca="1" si="51"/>
        <v>2.4124742571344515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1087.77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3019</v>
      </c>
      <c r="K345" s="343">
        <f t="shared" ca="1" si="51"/>
        <v>88.820241247425713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40912.739999999983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27961219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17389117.929999992</v>
      </c>
      <c r="O347" s="358">
        <f ca="1">+IF(L347&gt;0,N347*100/L347,0)</f>
        <v>62.190128155714504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519</v>
      </c>
      <c r="K349" s="372">
        <f t="shared" ref="K349:K350" ca="1" si="52">IF(I349&gt;0,J349*100/I349,0)</f>
        <v>81.861198738170344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1760497.9899999998</v>
      </c>
      <c r="O349" s="373">
        <f ca="1">+IF(L349&gt;0,N349*100/L349,0)</f>
        <v>79.16833757543597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1760497.9899999998</v>
      </c>
      <c r="O352" s="165">
        <f t="shared" ca="1" si="53"/>
        <v>79.16833757543597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1760497.9899999998</v>
      </c>
      <c r="O354" s="169">
        <f t="shared" ca="1" si="53"/>
        <v>79.16833757543597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375925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637500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565502.98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181570.01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1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1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1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1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4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519</v>
      </c>
      <c r="K375" s="163">
        <f t="shared" ref="K375:K377" ca="1" si="55">IF(I375&gt;0,J375*100/I375,0)</f>
        <v>81.861198738170344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257</v>
      </c>
      <c r="K376" s="163">
        <f t="shared" ca="1" si="55"/>
        <v>83.713355048859938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262</v>
      </c>
      <c r="K377" s="163">
        <f t="shared" ca="1" si="55"/>
        <v>80.122324159021403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6100</v>
      </c>
      <c r="K380" s="372">
        <f t="shared" ref="K380:K381" ca="1" si="56">IF(I380&gt;0,J380*100/I380,0)</f>
        <v>69.318181818181813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5633074.7000000002</v>
      </c>
      <c r="O380" s="373">
        <f ca="1">+IF(L380&gt;0,N380*100/L380,0)</f>
        <v>62.782810911782015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5633074.7000000002</v>
      </c>
      <c r="O383" s="165">
        <f t="shared" ca="1" si="57"/>
        <v>62.782810911782015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5633074.7000000002</v>
      </c>
      <c r="O385" s="169">
        <f t="shared" ca="1" si="57"/>
        <v>62.782810911782015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1831585.5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2751376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613494.81999999995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436618.38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6100</v>
      </c>
      <c r="K397" s="163">
        <f t="shared" ca="1" si="58"/>
        <v>69.318181818181813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640</v>
      </c>
      <c r="K398" s="163">
        <f t="shared" ca="1" si="58"/>
        <v>72.727272727272734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3015</v>
      </c>
      <c r="K401" s="372">
        <f t="shared" ref="K401:K402" ca="1" si="59">IF(I401&gt;0,J401*100/I401,0)</f>
        <v>100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2726808.4800000004</v>
      </c>
      <c r="O401" s="373">
        <f ca="1">+IF(L401&gt;0,N401*100/L401,0)</f>
        <v>80.371630093581913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1005</v>
      </c>
      <c r="K402" s="372">
        <f t="shared" ca="1" si="59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2726808.4800000004</v>
      </c>
      <c r="O404" s="169">
        <f t="shared" ca="1" si="60"/>
        <v>80.371630093581913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2726808.4800000004</v>
      </c>
      <c r="O406" s="169">
        <f t="shared" ca="1" si="60"/>
        <v>80.371630093581913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1760706.92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589100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377001.56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1005</v>
      </c>
      <c r="K416" s="202">
        <f t="shared" ref="K416:K432" ca="1" si="61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238</v>
      </c>
      <c r="K417" s="202">
        <f t="shared" ca="1" si="61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238</v>
      </c>
      <c r="K419" s="163">
        <f t="shared" ca="1" si="61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531</v>
      </c>
      <c r="K421" s="202">
        <f t="shared" ca="1" si="61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1593</v>
      </c>
      <c r="K422" s="202">
        <f t="shared" ca="1" si="61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531</v>
      </c>
      <c r="K424" s="163">
        <f t="shared" ca="1" si="61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531</v>
      </c>
      <c r="K425" s="163">
        <f t="shared" ca="1" si="61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236</v>
      </c>
      <c r="K426" s="202">
        <f t="shared" ca="1" si="61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708</v>
      </c>
      <c r="K427" s="202">
        <f t="shared" ca="1" si="61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236</v>
      </c>
      <c r="K428" s="163">
        <f t="shared" ca="1" si="61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236</v>
      </c>
      <c r="K429" s="163">
        <f t="shared" ca="1" si="61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526</v>
      </c>
      <c r="K430" s="202">
        <f t="shared" ca="1" si="61"/>
        <v>68.400520156046809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165</v>
      </c>
      <c r="K431" s="163">
        <f t="shared" ca="1" si="61"/>
        <v>69.327731092436977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361</v>
      </c>
      <c r="K432" s="163">
        <f t="shared" ca="1" si="61"/>
        <v>67.984934086628996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2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2334100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1823239.6400000001</v>
      </c>
      <c r="O435" s="412">
        <f t="shared" ref="O435:O439" ca="1" si="62">+IF(L435&gt;0,N435*100/L435,0)</f>
        <v>78.113175956471451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2334100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1823239.6400000001</v>
      </c>
      <c r="O437" s="169">
        <f t="shared" ca="1" si="62"/>
        <v>78.113175956471451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2334100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1823239.6400000001</v>
      </c>
      <c r="O439" s="169">
        <f t="shared" ca="1" si="62"/>
        <v>78.113175956471451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1161294.79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661944.85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2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2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246144.9382</v>
      </c>
      <c r="K455" s="372">
        <f ca="1">IF(I455&gt;0,J455*100/I455,0)</f>
        <v>44.249582159582211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5637264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2035616.6699999997</v>
      </c>
      <c r="O455" s="373">
        <f t="shared" ref="O455:O459" ca="1" si="64">+IF(L455&gt;0,N455*100/L455,0)</f>
        <v>36.110011345929507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5637264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2035616.6699999997</v>
      </c>
      <c r="O457" s="169">
        <f t="shared" ca="1" si="64"/>
        <v>36.110011345929507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5637264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2035616.6699999997</v>
      </c>
      <c r="O459" s="169">
        <f t="shared" ca="1" si="64"/>
        <v>36.110011345929507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405948.51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1629668.16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246144.9382</v>
      </c>
      <c r="K464" s="269">
        <f t="shared" ref="K464:K515" ca="1" si="65">IF(I464&gt;0,J464*100/I464,0)</f>
        <v>44.249582159582211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556452.41867999989</v>
      </c>
      <c r="K465" s="202">
        <f t="shared" ca="1" si="65"/>
        <v>100.03369233728526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45666</v>
      </c>
      <c r="K466" s="202">
        <f t="shared" ca="1" si="65"/>
        <v>100.06573757559821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429142.50280000002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36881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109117.47068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7369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18192.445200000002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1416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556453.07819999987</v>
      </c>
      <c r="K473" s="202">
        <f t="shared" ca="1" si="65"/>
        <v>100.03381089948134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45666</v>
      </c>
      <c r="K474" s="202">
        <f t="shared" ca="1" si="65"/>
        <v>100.06573757559821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434838.11290000001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37633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103659.7901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6605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17955.175199999998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1438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246144.9382</v>
      </c>
      <c r="K481" s="202">
        <f t="shared" ca="1" si="65"/>
        <v>44.249582159582211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24496</v>
      </c>
      <c r="K482" s="202">
        <f t="shared" ca="1" si="65"/>
        <v>53.676921728459988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220994.0454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22356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16744.1901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1356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8216.7026999999998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749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7727.7026999999998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733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489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16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189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21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14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17626.255000000001</v>
      </c>
      <c r="K497" s="444">
        <f t="shared" ca="1" si="65"/>
        <v>30.067645252635529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17626.255000000001</v>
      </c>
      <c r="K498" s="202">
        <f t="shared" ca="1" si="65"/>
        <v>30.067645252635529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1218</v>
      </c>
      <c r="K499" s="202">
        <f t="shared" ca="1" si="65"/>
        <v>32.196669310071371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16514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1076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13078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865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3436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211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607.255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38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526.255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31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81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7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505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104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8695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278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8695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6071.41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278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191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5907.76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178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163.65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569024.99</v>
      </c>
      <c r="O533" s="412">
        <f t="shared" ref="O533:O537" ca="1" si="66">+IF(L533&gt;0,N533*100/L533,0)</f>
        <v>80.909011929644961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569024.99</v>
      </c>
      <c r="O535" s="169">
        <f t="shared" ca="1" si="66"/>
        <v>80.909011929644961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569024.99</v>
      </c>
      <c r="O537" s="169">
        <f t="shared" ca="1" si="66"/>
        <v>80.909011929644961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368337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200687.99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1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6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520</v>
      </c>
      <c r="K551" s="411">
        <f ca="1">IF(I551&gt;0,J551*100/I551,0)</f>
        <v>17.333333333333332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520</v>
      </c>
      <c r="K560" s="225">
        <f t="shared" ref="K560:K561" ca="1" si="69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19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53095</v>
      </c>
      <c r="K564" s="372">
        <f ca="1">IF(I564&gt;0,J564*100/I564,0)</f>
        <v>337.32528589580687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1937367.3299999998</v>
      </c>
      <c r="O564" s="373">
        <f t="shared" ref="O564:O568" ca="1" si="70">+IF(L564&gt;0,N564*100/L564,0)</f>
        <v>72.804893199651247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1937367.3299999998</v>
      </c>
      <c r="O566" s="169">
        <f t="shared" ca="1" si="70"/>
        <v>72.804893199651247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1937367.3299999998</v>
      </c>
      <c r="O568" s="169">
        <f t="shared" ca="1" si="70"/>
        <v>72.804893199651247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1490009.3299999998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447358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53095</v>
      </c>
      <c r="K573" s="202">
        <f ca="1">IF(I573&gt;0,J573*100/I573,0)</f>
        <v>337.32528589580687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111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4014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49041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27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142</v>
      </c>
      <c r="K580" s="372">
        <f ca="1">IF(I580&gt;0,J580*100/I580,0)</f>
        <v>19.060402684563758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775894.92999999993</v>
      </c>
      <c r="O580" s="373">
        <f t="shared" ref="O580:O584" ca="1" si="72">+IF(L580&gt;0,N580*100/L580,0)</f>
        <v>45.9175992969395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775894.92999999993</v>
      </c>
      <c r="O582" s="169">
        <f t="shared" ca="1" si="72"/>
        <v>45.9175992969395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775894.92999999993</v>
      </c>
      <c r="O584" s="169">
        <f t="shared" ca="1" si="72"/>
        <v>45.9175992969395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323147.25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452747.68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884</v>
      </c>
      <c r="K589" s="163">
        <f t="shared" ref="K589:K596" ca="1" si="73">IF(I589&gt;0,J589*100/I589,0)</f>
        <v>118.65771812080537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642.98</v>
      </c>
      <c r="K590" s="480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555</v>
      </c>
      <c r="K591" s="163">
        <f t="shared" ca="1" si="73"/>
        <v>74.496644295302019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381.11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187</v>
      </c>
      <c r="K593" s="163">
        <f t="shared" ca="1" si="73"/>
        <v>25.100671140939596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124.87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142</v>
      </c>
      <c r="K595" s="163">
        <f t="shared" ca="1" si="73"/>
        <v>19.060402684563758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84.15</v>
      </c>
      <c r="K596" s="487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675</v>
      </c>
      <c r="K597" s="411">
        <f ca="1">IF(I597&gt;0,J597*100/I597,0)</f>
        <v>41.360294117647058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57228.2</v>
      </c>
      <c r="O597" s="412">
        <f t="shared" ref="O597:O601" ca="1" si="74">+IF(L597&gt;0,N597*100/L597,0)</f>
        <v>38.418501611170782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57228.2</v>
      </c>
      <c r="O599" s="169">
        <f t="shared" ca="1" si="74"/>
        <v>38.418501611170782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57228.2</v>
      </c>
      <c r="O601" s="169">
        <f t="shared" ca="1" si="74"/>
        <v>38.418501611170782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52428.2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1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1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675</v>
      </c>
      <c r="K611" s="163">
        <f t="shared" ref="K611:K619" ca="1" si="75">IF(I$611&gt;0,J611*100/I$611,0)</f>
        <v>41.360294117647058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2463.63</v>
      </c>
      <c r="K612" s="163">
        <f t="shared" ca="1" si="75"/>
        <v>150.9577205882353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2944.63</v>
      </c>
      <c r="K613" s="163">
        <f t="shared" ca="1" si="75"/>
        <v>180.43075980392157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2420</v>
      </c>
      <c r="K614" s="163">
        <f t="shared" ca="1" si="75"/>
        <v>148.28431372549019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1756</v>
      </c>
      <c r="K615" s="163">
        <f t="shared" ca="1" si="75"/>
        <v>107.59803921568627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1242</v>
      </c>
      <c r="K616" s="163">
        <f t="shared" ca="1" si="75"/>
        <v>76.102941176470594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675</v>
      </c>
      <c r="K617" s="163">
        <f t="shared" ca="1" si="75"/>
        <v>41.360294117647058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675</v>
      </c>
      <c r="K619" s="163">
        <f t="shared" ca="1" si="75"/>
        <v>41.360294117647058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293</v>
      </c>
      <c r="K620" s="163">
        <f t="shared" ref="K620:K626" ca="1" si="76">IF(I$620&gt;0,J620*100/I$620,0)</f>
        <v>14.285714285714286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293</v>
      </c>
      <c r="K621" s="163">
        <f t="shared" ca="1" si="76"/>
        <v>14.285714285714286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293</v>
      </c>
      <c r="K622" s="163">
        <f t="shared" ca="1" si="76"/>
        <v>14.285714285714286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293</v>
      </c>
      <c r="K624" s="163">
        <f t="shared" ca="1" si="76"/>
        <v>14.285714285714286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293</v>
      </c>
      <c r="K625" s="163">
        <f t="shared" ca="1" si="76"/>
        <v>14.285714285714286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293</v>
      </c>
      <c r="K626" s="163">
        <f t="shared" ca="1" si="76"/>
        <v>14.285714285714286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95357688.090000004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76888909.179999992</v>
      </c>
      <c r="K628" s="343">
        <f t="shared" ref="K628:K635" ca="1" si="77">IF(I628&gt;0,J628*100/I628,0)</f>
        <v>80.632102896025643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3753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3071</v>
      </c>
      <c r="K629" s="343">
        <f t="shared" ca="1" si="77"/>
        <v>81.827871036504135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15747525.449999999</v>
      </c>
      <c r="K630" s="343">
        <f t="shared" ca="1" si="77"/>
        <v>13.526706148833505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1640</v>
      </c>
      <c r="K631" s="343">
        <f t="shared" ca="1" si="77"/>
        <v>47.207829591249279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17160342.140000001</v>
      </c>
      <c r="K632" s="343">
        <f t="shared" ca="1" si="77"/>
        <v>35.932577951698043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7803</v>
      </c>
      <c r="K633" s="343">
        <f t="shared" ca="1" si="77"/>
        <v>70.596218221297391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106300000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72345000</v>
      </c>
      <c r="K634" s="343">
        <f t="shared" ca="1" si="77"/>
        <v>68.057384760112882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3041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1995</v>
      </c>
      <c r="K635" s="487">
        <f t="shared" ca="1" si="77"/>
        <v>65.603419927655381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93811.5</v>
      </c>
      <c r="O636" s="511">
        <f t="shared" ref="O636:O640" ca="1" si="78">+IF(L636&gt;0,N636*100/L636,0)</f>
        <v>18.531581806508964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8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93811.5</v>
      </c>
      <c r="O638" s="523">
        <f t="shared" ca="1" si="78"/>
        <v>18.531581806508964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8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93811.5</v>
      </c>
      <c r="O640" s="523">
        <f t="shared" ca="1" si="78"/>
        <v>18.531581806508964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93811.5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79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1480</v>
      </c>
      <c r="O648" s="538">
        <f t="shared" ref="O648:O651" ca="1" si="80">IF(L648&gt;0,N648*100/L648,0)</f>
        <v>2.002164502164502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8</v>
      </c>
      <c r="K649" s="538">
        <f t="shared" ca="1" si="79"/>
        <v>2.2922636103151861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1336.5</v>
      </c>
      <c r="O649" s="538">
        <f t="shared" ca="1" si="80"/>
        <v>3.1912607449856734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740.63</v>
      </c>
      <c r="K650" s="538">
        <f t="shared" ca="1" si="79"/>
        <v>35.48778150455199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4115</v>
      </c>
      <c r="O650" s="538">
        <f t="shared" ca="1" si="80"/>
        <v>39.434595112601819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1058.2349999999999</v>
      </c>
      <c r="K651" s="538">
        <f t="shared" ca="1" si="79"/>
        <v>56.833243823845322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15685</v>
      </c>
      <c r="O651" s="538">
        <f t="shared" ca="1" si="80"/>
        <v>33.694951664876477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53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906.22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12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12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194.39249999999998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57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57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863.84249999999997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1330</v>
      </c>
      <c r="O661" s="538">
        <f ca="1">IF(L661&gt;0,N661*100/L661,0)</f>
        <v>1.1815920398009949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10</v>
      </c>
      <c r="K665" s="538">
        <f ca="1">IF(I665&gt;0,J665*100/I665,0)</f>
        <v>5.376344086021505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5195</v>
      </c>
      <c r="O665" s="538">
        <f ca="1">IF(L665&gt;0,N665*100/L665,0)</f>
        <v>23.275089605734767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121.26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8">
        <f ca="1">IF(I668&gt;0,J668*100/I668,0)</f>
        <v>4.225352112676056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37860</v>
      </c>
      <c r="O668" s="538">
        <f ca="1">IF(L668&gt;0,N668*100/L668,0)</f>
        <v>35.238272524199552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254</v>
      </c>
      <c r="K671" s="538">
        <f ca="1">IF(I671&gt;0,J671*100/I671,0)</f>
        <v>22.300263388937665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26810</v>
      </c>
      <c r="O671" s="538">
        <f ca="1">IF(L671&gt;0,N671*100/L671,0)</f>
        <v>29.42273924495171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13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237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2859119.23</v>
      </c>
      <c r="N8" s="23">
        <f t="shared" ca="1" si="0"/>
        <v>2917724.9299999997</v>
      </c>
      <c r="O8" s="22">
        <f t="shared" ref="O8:O16" ca="1" si="1">IF(L8&gt;0,N8*100/L8,0)</f>
        <v>88.609370762528485</v>
      </c>
      <c r="P8" s="22">
        <f t="shared" ref="P8:P16" ca="1" si="2">IF(M8&gt;0,N8*100/M8,0)</f>
        <v>102.04978160354649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2859119.23</v>
      </c>
      <c r="N10" s="30">
        <f t="shared" ca="1" si="4"/>
        <v>2917724.9299999997</v>
      </c>
      <c r="O10" s="29">
        <f t="shared" ca="1" si="1"/>
        <v>88.609370762528485</v>
      </c>
      <c r="P10" s="29">
        <f t="shared" ca="1" si="2"/>
        <v>102.04978160354649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2508519.23</v>
      </c>
      <c r="N12" s="38">
        <f t="shared" ca="1" si="6"/>
        <v>2567124.9299999997</v>
      </c>
      <c r="O12" s="38">
        <f t="shared" ca="1" si="1"/>
        <v>87.252032241234843</v>
      </c>
      <c r="P12" s="38">
        <f t="shared" ca="1" si="2"/>
        <v>102.33626672257959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515652.35999999993</v>
      </c>
      <c r="O14" s="38">
        <f t="shared" ca="1" si="1"/>
        <v>49.37330799170811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2859119.23</v>
      </c>
      <c r="N18" s="23">
        <f t="shared" ca="1" si="11"/>
        <v>2402072.5699999998</v>
      </c>
      <c r="O18" s="22">
        <f t="shared" ref="O18:O20" ca="1" si="12">IF(L18&gt;0,N18*100/L18,0)</f>
        <v>88.087871414662402</v>
      </c>
      <c r="P18" s="22">
        <f t="shared" ref="P18:P26" ca="1" si="13">IF(M18&gt;0,N18*100/M18,0)</f>
        <v>84.014424610057262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2859119.23</v>
      </c>
      <c r="N20" s="30">
        <f t="shared" ca="1" si="15"/>
        <v>2402072.5699999998</v>
      </c>
      <c r="O20" s="29">
        <f t="shared" ca="1" si="12"/>
        <v>88.087871414662402</v>
      </c>
      <c r="P20" s="29">
        <f t="shared" ca="1" si="13"/>
        <v>84.014424610057262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2508519.23</v>
      </c>
      <c r="N22" s="38">
        <f t="shared" ca="1" si="18"/>
        <v>2051472.5699999998</v>
      </c>
      <c r="O22" s="38">
        <f t="shared" ca="1" si="17"/>
        <v>86.33035616219297</v>
      </c>
      <c r="P22" s="38">
        <f t="shared" ca="1" si="13"/>
        <v>81.780220995156569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515652.35999999993</v>
      </c>
      <c r="O28" s="22">
        <f t="shared" ref="O28:O30" ca="1" si="24">IF(L28&gt;0,N28*100/L28,0)</f>
        <v>91.122366537666323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515652.35999999993</v>
      </c>
      <c r="O30" s="29">
        <f t="shared" ca="1" si="24"/>
        <v>91.122366537666323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515652.35999999993</v>
      </c>
      <c r="O32" s="38">
        <f t="shared" ca="1" si="29"/>
        <v>91.122366537666323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515652.35999999993</v>
      </c>
      <c r="O34" s="38">
        <f t="shared" ca="1" si="29"/>
        <v>91.122366537666323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2859119.23</v>
      </c>
      <c r="N37" s="54">
        <f t="shared" ca="1" si="33"/>
        <v>2402072.5699999998</v>
      </c>
      <c r="O37" s="55">
        <f t="shared" ca="1" si="29"/>
        <v>88.087871414662402</v>
      </c>
      <c r="P37" s="55">
        <f t="shared" ca="1" si="25"/>
        <v>84.014424610057262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1011300</v>
      </c>
      <c r="N41" s="78">
        <f t="shared" ca="1" si="34"/>
        <v>950265.07</v>
      </c>
      <c r="O41" s="77">
        <f t="shared" ref="O41:O43" ca="1" si="35">IF(L41&gt;0,N41*100/L41,0)</f>
        <v>93.964705824186694</v>
      </c>
      <c r="P41" s="77">
        <f t="shared" ref="P41:P43" ca="1" si="36">IF(M41&gt;0,N41*100/M41,0)</f>
        <v>93.964705824186694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1011300</v>
      </c>
      <c r="N43" s="78">
        <f t="shared" ca="1" si="38"/>
        <v>950265.07</v>
      </c>
      <c r="O43" s="77">
        <f t="shared" ca="1" si="35"/>
        <v>93.964705824186694</v>
      </c>
      <c r="P43" s="77">
        <f t="shared" ca="1" si="36"/>
        <v>93.964705824186694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IFERROR(__xludf.DUMMYFUNCTION("IMPORTRANGE(""https://docs.google.com/spreadsheets/d/1Yj_ptqi66GCucihVvJfMjLAmec39IyEx_6qawtMGysU/edit?usp=sharing"",""สบก!Q67"")"),660700)</f>
        <v>660700</v>
      </c>
      <c r="N45" s="49">
        <f ca="1">IFERROR(__xludf.DUMMYFUNCTION("IMPORTRANGE(""https://docs.google.com/spreadsheets/d/1Yj_ptqi66GCucihVvJfMjLAmec39IyEx_6qawtMGysU/edit?usp=sharing"",""สบก!R67"")"),599665.07)</f>
        <v>599665.06999999995</v>
      </c>
      <c r="O45" s="38">
        <f ca="1">IF(L45&gt;0,N45*100/L45,0)</f>
        <v>90.762081126078385</v>
      </c>
      <c r="P45" s="38">
        <f ca="1">IF(M45&gt;0,N45*100/M45,0)</f>
        <v>90.762081126078385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480954.23</v>
      </c>
      <c r="N53" s="121">
        <f t="shared" ca="1" si="39"/>
        <v>464654.23</v>
      </c>
      <c r="O53" s="120">
        <f t="shared" ref="O53:O55" ca="1" si="40">IF(L53&gt;0,N53*100/L53,0)</f>
        <v>116.1635575</v>
      </c>
      <c r="P53" s="120">
        <f t="shared" ref="P53:P55" ca="1" si="41">IF(M53&gt;0,N53*100/M53,0)</f>
        <v>96.610904118672579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480954.23</v>
      </c>
      <c r="N55" s="121">
        <f t="shared" ca="1" si="43"/>
        <v>464654.23</v>
      </c>
      <c r="O55" s="120">
        <f t="shared" ca="1" si="40"/>
        <v>116.1635575</v>
      </c>
      <c r="P55" s="120">
        <f t="shared" ca="1" si="41"/>
        <v>96.610904118672579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IFERROR(__xludf.DUMMYFUNCTION("IMPORTRANGE(""https://docs.google.com/spreadsheets/d/1Yj_ptqi66GCucihVvJfMjLAmec39IyEx_6qawtMGysU/edit?usp=sharing"",""สบก!Z67"")"),480954.23)</f>
        <v>480954.23</v>
      </c>
      <c r="N57" s="49">
        <f ca="1">IFERROR(__xludf.DUMMYFUNCTION("IMPORTRANGE(""https://docs.google.com/spreadsheets/d/1Yj_ptqi66GCucihVvJfMjLAmec39IyEx_6qawtMGysU/edit?usp=sharing"",""สบก!AA67"")"),464654.23)</f>
        <v>464654.23</v>
      </c>
      <c r="O57" s="38">
        <f ca="1">IF(L57&gt;0,N57*100/L57,0)</f>
        <v>116.1635575</v>
      </c>
      <c r="P57" s="38">
        <f ca="1">IF(M57&gt;0,N57*100/M57,0)</f>
        <v>96.610904118672579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4760</v>
      </c>
      <c r="N66" s="152">
        <f t="shared" ca="1" si="45"/>
        <v>4760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4760</v>
      </c>
      <c r="N68" s="157">
        <f t="shared" ca="1" si="49"/>
        <v>4760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IFERROR(__xludf.DUMMYFUNCTION("IMPORTRANGE(""https://docs.google.com/spreadsheets/d/1Yj_ptqi66GCucihVvJfMjLAmec39IyEx_6qawtMGysU/edit?usp=sharing"",""สบก!AI67"")"),4760)</f>
        <v>4760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679800</v>
      </c>
      <c r="N140" s="152">
        <f t="shared" ca="1" si="64"/>
        <v>548893.6</v>
      </c>
      <c r="O140" s="151">
        <f t="shared" ref="O140:O142" ca="1" si="65">IF(L140&gt;0,N140*100/L140,0)</f>
        <v>82.132814604219661</v>
      </c>
      <c r="P140" s="151">
        <f t="shared" ref="P140:P142" ca="1" si="66">IF(M140&gt;0,N140*100/M140,0)</f>
        <v>80.74339511621065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679800</v>
      </c>
      <c r="N142" s="157">
        <f t="shared" ca="1" si="68"/>
        <v>548893.6</v>
      </c>
      <c r="O142" s="156">
        <f t="shared" ca="1" si="65"/>
        <v>82.132814604219661</v>
      </c>
      <c r="P142" s="156">
        <f t="shared" ca="1" si="66"/>
        <v>80.74339511621065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IFERROR(__xludf.DUMMYFUNCTION("IMPORTRANGE(""https://docs.google.com/spreadsheets/d/1Yj_ptqi66GCucihVvJfMjLAmec39IyEx_6qawtMGysU/edit?usp=sharing"",""สบก!BK67"")"),548893.6)</f>
        <v>548893.6</v>
      </c>
      <c r="O144" s="169">
        <f ca="1">IF(L144&gt;0,N144*100/L144,0)</f>
        <v>82.132814604219661</v>
      </c>
      <c r="P144" s="169">
        <f ca="1">IF(M144&gt;0,N144*100/M144,0)</f>
        <v>80.74339511621065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53220</v>
      </c>
      <c r="O271" s="151">
        <f t="shared" ref="O271:O273" ca="1" si="84">IF(L271&gt;0,N271*100/L271,0)</f>
        <v>96.413043478260875</v>
      </c>
      <c r="P271" s="151">
        <f t="shared" ref="P271:P273" ca="1" si="85">IF(M271&gt;0,N271*100/M271,0)</f>
        <v>96.413043478260875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53220</v>
      </c>
      <c r="O273" s="156">
        <f t="shared" ca="1" si="84"/>
        <v>96.413043478260875</v>
      </c>
      <c r="P273" s="156">
        <f t="shared" ca="1" si="85"/>
        <v>96.413043478260875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IFERROR(__xludf.DUMMYFUNCTION("IMPORTRANGE(""https://docs.google.com/spreadsheets/d/1Yj_ptqi66GCucihVvJfMjLAmec39IyEx_6qawtMGysU/edit?usp=sharing"",""สบก!CL67"")"),53220)</f>
        <v>53220</v>
      </c>
      <c r="O275" s="169">
        <f ca="1">IF(L275&gt;0,N275*100/L275,0)</f>
        <v>96.413043478260875</v>
      </c>
      <c r="P275" s="169">
        <f ca="1">IF(M275&gt;0,N275*100/M275,0)</f>
        <v>96.413043478260875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605980</v>
      </c>
      <c r="N329" s="152">
        <f t="shared" ca="1" si="98"/>
        <v>359154.67</v>
      </c>
      <c r="O329" s="151">
        <f t="shared" ref="O329:O331" ca="1" si="99">IF(L329&gt;0,N329*100/L329,0)</f>
        <v>62.901444884234124</v>
      </c>
      <c r="P329" s="151">
        <f t="shared" ref="P329:P331" ca="1" si="100">IF(M329&gt;0,N329*100/M329,0)</f>
        <v>59.268403247631937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605980</v>
      </c>
      <c r="N331" s="157">
        <f t="shared" ca="1" si="102"/>
        <v>359154.67</v>
      </c>
      <c r="O331" s="156">
        <f t="shared" ca="1" si="99"/>
        <v>62.901444884234124</v>
      </c>
      <c r="P331" s="156">
        <f t="shared" ca="1" si="100"/>
        <v>59.268403247631937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IFERROR(__xludf.DUMMYFUNCTION("IMPORTRANGE(""https://docs.google.com/spreadsheets/d/1Yj_ptqi66GCucihVvJfMjLAmec39IyEx_6qawtMGysU/edit?usp=sharing"",""สบก!DM67"")"),359154.67)</f>
        <v>359154.67</v>
      </c>
      <c r="O333" s="169">
        <f ca="1">IF(L333&gt;0,N333*100/L333,0)</f>
        <v>62.901444884234124</v>
      </c>
      <c r="P333" s="169">
        <f ca="1">IF(M333&gt;0,N333*100/M333,0)</f>
        <v>59.268403247631937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IFERROR(__xludf.DUMMYFUNCTION("IMPORTRANGE(""https://docs.google.com/spreadsheets/d/1SX6NBoVAgQJ6U1MVXOaj8PK2l7WJ3RER9xtqwdhxkhw/edit?usp=sharing"",""ปทุมธานี!M242"")"),515652.36)</f>
        <v>515652.36</v>
      </c>
      <c r="O347" s="358">
        <f ca="1">+IF(L347&gt;0,N347*100/L347,0)</f>
        <v>91.122366537666338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IFERROR(__xludf.DUMMYFUNCTION("IMPORTRANGE(""https://docs.google.com/spreadsheets/d/1SX6NBoVAgQJ6U1MVXOaj8PK2l7WJ3RER9xtqwdhxkhw/edit?usp=sharing"",""ปทุมธานี!M244"")"),46160.0099999999)</f>
        <v>46160.0099999999</v>
      </c>
      <c r="O349" s="373">
        <f ca="1">+IF(L349&gt;0,N349*100/L349,0)</f>
        <v>97.879580152671537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IFERROR(__xludf.DUMMYFUNCTION("IMPORTRANGE(""https://docs.google.com/spreadsheets/d/1SX6NBoVAgQJ6U1MVXOaj8PK2l7WJ3RER9xtqwdhxkhw/edit?usp=sharing"",""ปทุมธานี!M247"")"),46160.0099999999)</f>
        <v>46160.0099999999</v>
      </c>
      <c r="O352" s="165">
        <f t="shared" ca="1" si="105"/>
        <v>97.879580152671537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IFERROR(__xludf.DUMMYFUNCTION("IMPORTRANGE(""https://docs.google.com/spreadsheets/d/1SX6NBoVAgQJ6U1MVXOaj8PK2l7WJ3RER9xtqwdhxkhw/edit?usp=sharing"",""ปทุมธานี!M249"")"),46160.0099999999)</f>
        <v>46160.0099999999</v>
      </c>
      <c r="O354" s="169">
        <f t="shared" ca="1" si="105"/>
        <v>97.879580152671537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IFERROR(__xludf.DUMMYFUNCTION("IMPORTRANGE(""https://docs.google.com/spreadsheets/d/1SX6NBoVAgQJ6U1MVXOaj8PK2l7WJ3RER9xtqwdhxkhw/edit?usp=sharing"",""ปทุมธานี!M250"")"),11640)</f>
        <v>11640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IFERROR(__xludf.DUMMYFUNCTION("IMPORTRANGE(""https://docs.google.com/spreadsheets/d/1SX6NBoVAgQJ6U1MVXOaj8PK2l7WJ3RER9xtqwdhxkhw/edit?usp=sharing"",""ปทุมธานี!M253"")"),17520.01)</f>
        <v>17520.009999999998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IFERROR(__xludf.DUMMYFUNCTION("IMPORTRANGE(""https://docs.google.com/spreadsheets/d/1SX6NBoVAgQJ6U1MVXOaj8PK2l7WJ3RER9xtqwdhxkhw/edit?usp=sharing"",""ปทุมธานี!M275"")"),84730)</f>
        <v>84730</v>
      </c>
      <c r="O380" s="373">
        <f ca="1">+IF(L380&gt;0,N380*100/L380,0)</f>
        <v>96.602439858625019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IFERROR(__xludf.DUMMYFUNCTION("IMPORTRANGE(""https://docs.google.com/spreadsheets/d/1SX6NBoVAgQJ6U1MVXOaj8PK2l7WJ3RER9xtqwdhxkhw/edit?usp=sharing"",""ปทุมธานี!M278"")"),84730)</f>
        <v>84730</v>
      </c>
      <c r="O383" s="165">
        <f t="shared" ca="1" si="109"/>
        <v>96.602439858625019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IFERROR(__xludf.DUMMYFUNCTION("IMPORTRANGE(""https://docs.google.com/spreadsheets/d/1SX6NBoVAgQJ6U1MVXOaj8PK2l7WJ3RER9xtqwdhxkhw/edit?usp=sharing"",""ปทุมธานี!M280"")"),84730)</f>
        <v>84730</v>
      </c>
      <c r="O385" s="169">
        <f t="shared" ca="1" si="109"/>
        <v>96.602439858625019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IFERROR(__xludf.DUMMYFUNCTION("IMPORTRANGE(""https://docs.google.com/spreadsheets/d/1SX6NBoVAgQJ6U1MVXOaj8PK2l7WJ3RER9xtqwdhxkhw/edit?usp=sharing"",""ปทุมธานี!M281"")"),31279)</f>
        <v>31279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IFERROR(__xludf.DUMMYFUNCTION("IMPORTRANGE(""https://docs.google.com/spreadsheets/d/1SX6NBoVAgQJ6U1MVXOaj8PK2l7WJ3RER9xtqwdhxkhw/edit?usp=sharing"",""ปทุมธานี!M284"")"),22201)</f>
        <v>22201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IFERROR(__xludf.DUMMYFUNCTION("IMPORTRANGE(""https://docs.google.com/spreadsheets/d/1SX6NBoVAgQJ6U1MVXOaj8PK2l7WJ3RER9xtqwdhxkhw/edit?usp=sharing"",""ปทุมธานี!M296"")"),187300)</f>
        <v>187300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IFERROR(__xludf.DUMMYFUNCTION("IMPORTRANGE(""https://docs.google.com/spreadsheets/d/1SX6NBoVAgQJ6U1MVXOaj8PK2l7WJ3RER9xtqwdhxkhw/edit?usp=sharing"",""ปทุมธานี!M299"")"),187300)</f>
        <v>187300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IFERROR(__xludf.DUMMYFUNCTION("IMPORTRANGE(""https://docs.google.com/spreadsheets/d/1SX6NBoVAgQJ6U1MVXOaj8PK2l7WJ3RER9xtqwdhxkhw/edit?usp=sharing"",""ปทุมธานี!M301"")"),187300)</f>
        <v>187300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IFERROR(__xludf.DUMMYFUNCTION("IMPORTRANGE(""https://docs.google.com/spreadsheets/d/1SX6NBoVAgQJ6U1MVXOaj8PK2l7WJ3RER9xtqwdhxkhw/edit?usp=sharing"",""ปทุมธานี!M302"")"),125600)</f>
        <v>125600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IFERROR(__xludf.DUMMYFUNCTION("IMPORTRANGE(""https://docs.google.com/spreadsheets/d/1SX6NBoVAgQJ6U1MVXOaj8PK2l7WJ3RER9xtqwdhxkhw/edit?usp=sharing"",""ปทุมธานี!M305"")"),29200)</f>
        <v>29200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IFERROR(__xludf.DUMMYFUNCTION("IMPORTRANGE(""https://docs.google.com/spreadsheets/d/1SX6NBoVAgQJ6U1MVXOaj8PK2l7WJ3RER9xtqwdhxkhw/edit?usp=sharing"",""ปทุมธานี!M330"")"),65762)</f>
        <v>65762</v>
      </c>
      <c r="O435" s="412">
        <f t="shared" ref="O435:O439" ca="1" si="114">+IF(L435&gt;0,N435*100/L435,0)</f>
        <v>86.528947368421058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IFERROR(__xludf.DUMMYFUNCTION("IMPORTRANGE(""https://docs.google.com/spreadsheets/d/1SX6NBoVAgQJ6U1MVXOaj8PK2l7WJ3RER9xtqwdhxkhw/edit?usp=sharing"",""ปทุมธานี!M332"")"),65762)</f>
        <v>65762</v>
      </c>
      <c r="O437" s="169">
        <f t="shared" ca="1" si="114"/>
        <v>86.528947368421058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IFERROR(__xludf.DUMMYFUNCTION("IMPORTRANGE(""https://docs.google.com/spreadsheets/d/1SX6NBoVAgQJ6U1MVXOaj8PK2l7WJ3RER9xtqwdhxkhw/edit?usp=sharing"",""ปทุมธานี!M334"")"),65762)</f>
        <v>65762</v>
      </c>
      <c r="O439" s="169">
        <f t="shared" ca="1" si="114"/>
        <v>86.528947368421058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IFERROR(__xludf.DUMMYFUNCTION("IMPORTRANGE(""https://docs.google.com/spreadsheets/d/1SX6NBoVAgQJ6U1MVXOaj8PK2l7WJ3RER9xtqwdhxkhw/edit?usp=sharing"",""ปทุมธานี!M338"")"),40562)</f>
        <v>40562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IFERROR(__xludf.DUMMYFUNCTION("IMPORTRANGE(""https://docs.google.com/spreadsheets/d/1SX6NBoVAgQJ6U1MVXOaj8PK2l7WJ3RER9xtqwdhxkhw/edit?usp=sharing"",""ปทุมธานี!M428"")"),32847.02)</f>
        <v>32847.019999999997</v>
      </c>
      <c r="O533" s="412">
        <f t="shared" ref="O533:O537" ca="1" si="118">+IF(L533&gt;0,N533*100/L533,0)</f>
        <v>95.652358765288284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IFERROR(__xludf.DUMMYFUNCTION("IMPORTRANGE(""https://docs.google.com/spreadsheets/d/1SX6NBoVAgQJ6U1MVXOaj8PK2l7WJ3RER9xtqwdhxkhw/edit?usp=sharing"",""ปทุมธานี!M430"")"),32847.02)</f>
        <v>32847.019999999997</v>
      </c>
      <c r="O535" s="169">
        <f t="shared" ca="1" si="118"/>
        <v>95.652358765288284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IFERROR(__xludf.DUMMYFUNCTION("IMPORTRANGE(""https://docs.google.com/spreadsheets/d/1SX6NBoVAgQJ6U1MVXOaj8PK2l7WJ3RER9xtqwdhxkhw/edit?usp=sharing"",""ปทุมธานี!M432"")"),32847.02)</f>
        <v>32847.019999999997</v>
      </c>
      <c r="O537" s="169">
        <f t="shared" ca="1" si="118"/>
        <v>95.652358765288284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IFERROR(__xludf.DUMMYFUNCTION("IMPORTRANGE(""https://docs.google.com/spreadsheets/d/1SX6NBoVAgQJ6U1MVXOaj8PK2l7WJ3RER9xtqwdhxkhw/edit?usp=sharing"",""ปทุมธานี!M433"")"),21527)</f>
        <v>21527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IFERROR(__xludf.DUMMYFUNCTION("IMPORTRANGE(""https://docs.google.com/spreadsheets/d/1SX6NBoVAgQJ6U1MVXOaj8PK2l7WJ3RER9xtqwdhxkhw/edit?usp=sharing"",""ปทุมธานี!M436"")"),11320.02)</f>
        <v>11320.02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IFERROR(__xludf.DUMMYFUNCTION("IMPORTRANGE(""https://docs.google.com/spreadsheets/d/1SX6NBoVAgQJ6U1MVXOaj8PK2l7WJ3RER9xtqwdhxkhw/edit?usp=sharing"",""ปทุมธานี!J459"")"),1008)</f>
        <v>1008</v>
      </c>
      <c r="K564" s="372">
        <f ca="1">IF(I564&gt;0,J564*100/I564,0)</f>
        <v>504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IFERROR(__xludf.DUMMYFUNCTION("IMPORTRANGE(""https://docs.google.com/spreadsheets/d/1SX6NBoVAgQJ6U1MVXOaj8PK2l7WJ3RER9xtqwdhxkhw/edit?usp=sharing"",""ปทุมธานี!M459"")"),97393.33)</f>
        <v>97393.33</v>
      </c>
      <c r="O564" s="373">
        <f t="shared" ref="O564:O568" ca="1" si="122">+IF(L564&gt;0,N564*100/L564,0)</f>
        <v>77.247247779187816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IFERROR(__xludf.DUMMYFUNCTION("IMPORTRANGE(""https://docs.google.com/spreadsheets/d/1SX6NBoVAgQJ6U1MVXOaj8PK2l7WJ3RER9xtqwdhxkhw/edit?usp=sharing"",""ปทุมธานี!M461"")"),97393.33)</f>
        <v>97393.33</v>
      </c>
      <c r="O566" s="169">
        <f t="shared" ca="1" si="122"/>
        <v>77.247247779187816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IFERROR(__xludf.DUMMYFUNCTION("IMPORTRANGE(""https://docs.google.com/spreadsheets/d/1SX6NBoVAgQJ6U1MVXOaj8PK2l7WJ3RER9xtqwdhxkhw/edit?usp=sharing"",""ปทุมธานี!M463"")"),97393.33)</f>
        <v>97393.33</v>
      </c>
      <c r="O568" s="169">
        <f t="shared" ca="1" si="122"/>
        <v>77.247247779187816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IFERROR(__xludf.DUMMYFUNCTION("IMPORTRANGE(""https://docs.google.com/spreadsheets/d/1SX6NBoVAgQJ6U1MVXOaj8PK2l7WJ3RER9xtqwdhxkhw/edit?usp=sharing"",""ปทุมธานี!M466"")"),96433.33)</f>
        <v>96433.33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IFERROR(__xludf.DUMMYFUNCTION("IMPORTRANGE(""https://docs.google.com/spreadsheets/d/1SX6NBoVAgQJ6U1MVXOaj8PK2l7WJ3RER9xtqwdhxkhw/edit?usp=sharing"",""ปทุมธานี!M467"")"),960)</f>
        <v>960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IFERROR(__xludf.DUMMYFUNCTION("IMPORTRANGE(""https://docs.google.com/spreadsheets/d/1SX6NBoVAgQJ6U1MVXOaj8PK2l7WJ3RER9xtqwdhxkhw/edit?usp=sharing"",""ปทุมธานี!J468"")"),1008)</f>
        <v>1008</v>
      </c>
      <c r="K573" s="202">
        <f ca="1">IF(I573&gt;0,J573*100/I573,0)</f>
        <v>504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IFERROR(__xludf.DUMMYFUNCTION("IMPORTRANGE(""https://docs.google.com/spreadsheets/d/1SX6NBoVAgQJ6U1MVXOaj8PK2l7WJ3RER9xtqwdhxkhw/edit?usp=sharing"",""ปทุมธานี!J472"")"),696)</f>
        <v>696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IFERROR(__xludf.DUMMYFUNCTION("IMPORTRANGE(""https://docs.google.com/spreadsheets/d/1SX6NBoVAgQJ6U1MVXOaj8PK2l7WJ3RER9xtqwdhxkhw/edit?usp=sharing"",""ปทุมธานี!J523"")"),868806.58)</f>
        <v>868806.58</v>
      </c>
      <c r="K628" s="343">
        <f t="shared" ref="K628:K635" ca="1" si="129">IF(I628&gt;0,J628*100/I628,0)</f>
        <v>88.653732653061226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IFERROR(__xludf.DUMMYFUNCTION("IMPORTRANGE(""https://docs.google.com/spreadsheets/d/1SX6NBoVAgQJ6U1MVXOaj8PK2l7WJ3RER9xtqwdhxkhw/edit?usp=sharing"",""ปทุมธานี!J524"")"),31)</f>
        <v>31</v>
      </c>
      <c r="K629" s="343">
        <f t="shared" ca="1" si="129"/>
        <v>91.17647058823529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IFERROR(__xludf.DUMMYFUNCTION("IMPORTRANGE(""https://docs.google.com/spreadsheets/d/1SX6NBoVAgQJ6U1MVXOaj8PK2l7WJ3RER9xtqwdhxkhw/edit?usp=sharing"",""ปทุมธานี!J525"")"),29925.21)</f>
        <v>29925.21</v>
      </c>
      <c r="K630" s="343">
        <f t="shared" ca="1" si="129"/>
        <v>21.764930364712214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IFERROR(__xludf.DUMMYFUNCTION("IMPORTRANGE(""https://docs.google.com/spreadsheets/d/1SX6NBoVAgQJ6U1MVXOaj8PK2l7WJ3RER9xtqwdhxkhw/edit?usp=sharing"",""ปทุมธานี!J526"")"),3)</f>
        <v>3</v>
      </c>
      <c r="K631" s="343">
        <f t="shared" ca="1" si="129"/>
        <v>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IFERROR(__xludf.DUMMYFUNCTION("IMPORTRANGE(""https://docs.google.com/spreadsheets/d/1SX6NBoVAgQJ6U1MVXOaj8PK2l7WJ3RER9xtqwdhxkhw/edit?usp=sharing"",""ปทุมธานี!J527"")"),1963358.22)</f>
        <v>1963358.22</v>
      </c>
      <c r="K632" s="343">
        <f t="shared" ca="1" si="129"/>
        <v>48.852639108741293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IFERROR(__xludf.DUMMYFUNCTION("IMPORTRANGE(""https://docs.google.com/spreadsheets/d/1SX6NBoVAgQJ6U1MVXOaj8PK2l7WJ3RER9xtqwdhxkhw/edit?usp=sharing"",""ปทุมธานี!J528"")"),1505)</f>
        <v>1505</v>
      </c>
      <c r="K633" s="343">
        <f t="shared" ca="1" si="129"/>
        <v>72.565091610414655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IFERROR(__xludf.DUMMYFUNCTION("IMPORTRANGE(""https://docs.google.com/spreadsheets/d/1SX6NBoVAgQJ6U1MVXOaj8PK2l7WJ3RER9xtqwdhxkhw/edit?usp=sharing"",""ปทุมธานี!J529"")"),860000)</f>
        <v>860000</v>
      </c>
      <c r="K634" s="343">
        <f t="shared" ca="1" si="129"/>
        <v>89.583333333333329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IFERROR(__xludf.DUMMYFUNCTION("IMPORTRANGE(""https://docs.google.com/spreadsheets/d/1SX6NBoVAgQJ6U1MVXOaj8PK2l7WJ3RER9xtqwdhxkhw/edit?usp=sharing"",""ปทุมธานี!J530"")"),27)</f>
        <v>27</v>
      </c>
      <c r="K635" s="487">
        <f t="shared" ca="1" si="129"/>
        <v>81.818181818181813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37786.5</v>
      </c>
      <c r="O636" s="511">
        <f t="shared" ref="O636:O640" ca="1" si="130">+IF(L636&gt;0,N636*100/L636,0)</f>
        <v>76.105740181268885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37786.5</v>
      </c>
      <c r="O638" s="523">
        <f t="shared" ca="1" si="130"/>
        <v>76.105740181268885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37786.5</v>
      </c>
      <c r="O640" s="523">
        <f t="shared" ca="1" si="130"/>
        <v>76.105740181268885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37786.5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IFERROR(__xludf.DUMMYFUNCTION("IMPORTRANGE(""https://docs.google.com/spreadsheets/d/1SX6NBoVAgQJ6U1MVXOaj8PK2l7WJ3RER9xtqwdhxkhw/edit#gid=346597447"",""ปทุมธานี!M544"")"),1336.5)</f>
        <v>1336.5</v>
      </c>
      <c r="O649" s="538">
        <f t="shared" ca="1" si="132"/>
        <v>18.5625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IFERROR(__xludf.DUMMYFUNCTION("IMPORTRANGE(""https://docs.google.com/spreadsheets/d/1SX6NBoVAgQJ6U1MVXOaj8PK2l7WJ3RER9xtqwdhxkhw/edit#gid=346597447"",""ปทุมธานี!M545"")"),625)</f>
        <v>625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748</v>
      </c>
      <c r="K651" s="538">
        <f t="shared" ca="1" si="131"/>
        <v>148.11881188118812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IFERROR(__xludf.DUMMYFUNCTION("IMPORTRANGE(""https://docs.google.com/spreadsheets/d/1SX6NBoVAgQJ6U1MVXOaj8PK2l7WJ3RER9xtqwdhxkhw/edit#gid=346597447"",""ปทุมธานี!M546"")"),12625)</f>
        <v>12625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IFERROR(__xludf.DUMMYFUNCTION("IMPORTRANGE(""https://docs.google.com/spreadsheets/d/1SX6NBoVAgQJ6U1MVXOaj8PK2l7WJ3RER9xtqwdhxkhw/edit#gid=346597447"",""ปทุมธานี!J547"")"),44)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IFERROR(__xludf.DUMMYFUNCTION("IMPORTRANGE(""https://docs.google.com/spreadsheets/d/1SX6NBoVAgQJ6U1MVXOaj8PK2l7WJ3RER9xtqwdhxkhw/edit#gid=346597447"",""ปทุมธานี!J548"")"),748)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IFERROR(__xludf.DUMMYFUNCTION("IMPORTRANGE(""https://docs.google.com/spreadsheets/d/1SX6NBoVAgQJ6U1MVXOaj8PK2l7WJ3RER9xtqwdhxkhw/edit#gid=346597447"",""ปทุมธานี!J550"")"),8)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IFERROR(__xludf.DUMMYFUNCTION("IMPORTRANGE(""https://docs.google.com/spreadsheets/d/1SX6NBoVAgQJ6U1MVXOaj8PK2l7WJ3RER9xtqwdhxkhw/edit#gid=346597447"",""ปทุมธานี!J551"")"),8)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IFERROR(__xludf.DUMMYFUNCTION("IMPORTRANGE(""https://docs.google.com/spreadsheets/d/1SX6NBoVAgQJ6U1MVXOaj8PK2l7WJ3RER9xtqwdhxkhw/edit#gid=346597447"",""ปทุมธานี!J552"")"),138)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IFERROR(__xludf.DUMMYFUNCTION("IMPORTRANGE(""https://docs.google.com/spreadsheets/d/1SX6NBoVAgQJ6U1MVXOaj8PK2l7WJ3RER9xtqwdhxkhw/edit#gid=346597447"",""ปทุมธานี!J553"")"),36)</f>
        <v>36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IFERROR(__xludf.DUMMYFUNCTION("IMPORTRANGE(""https://docs.google.com/spreadsheets/d/1SX6NBoVAgQJ6U1MVXOaj8PK2l7WJ3RER9xtqwdhxkhw/edit#gid=346597447"",""ปทุมธานี!J554"")"),36)</f>
        <v>36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IFERROR(__xludf.DUMMYFUNCTION("IMPORTRANGE(""https://docs.google.com/spreadsheets/d/1SX6NBoVAgQJ6U1MVXOaj8PK2l7WJ3RER9xtqwdhxkhw/edit#gid=346597447"",""ปทุมธานี!J555"")"),610)</f>
        <v>610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IFERROR(__xludf.DUMMYFUNCTION("IMPORTRANGE(""https://docs.google.com/spreadsheets/d/1SX6NBoVAgQJ6U1MVXOaj8PK2l7WJ3RER9xtqwdhxkhw/edit#gid=346597447"",""ปทุมธานี!M563"")"),19200)</f>
        <v>19200</v>
      </c>
      <c r="O668" s="538">
        <f ca="1">IF(L668&gt;0,N668*100/L668,0)</f>
        <v>123.07692307692308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IFERROR(__xludf.DUMMYFUNCTION("IMPORTRANGE(""https://docs.google.com/spreadsheets/d/1SX6NBoVAgQJ6U1MVXOaj8PK2l7WJ3RER9xtqwdhxkhw/edit#gid=346597447"",""ปทุมธานี!M566"")"),4000)</f>
        <v>4000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1898736.77</v>
      </c>
      <c r="N8" s="23">
        <f t="shared" ca="1" si="0"/>
        <v>2576746.37</v>
      </c>
      <c r="O8" s="22">
        <f t="shared" ref="O8:O16" ca="1" si="1">IF(L8&gt;0,N8*100/L8,0)</f>
        <v>88.219088696471474</v>
      </c>
      <c r="P8" s="22">
        <f t="shared" ref="P8:P16" ca="1" si="2">IF(M8&gt;0,N8*100/M8,0)</f>
        <v>135.7084568389119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1898736.77</v>
      </c>
      <c r="N10" s="30">
        <f t="shared" ca="1" si="4"/>
        <v>2576746.37</v>
      </c>
      <c r="O10" s="29">
        <f t="shared" ca="1" si="1"/>
        <v>88.219088696471474</v>
      </c>
      <c r="P10" s="29">
        <f t="shared" ca="1" si="2"/>
        <v>135.7084568389119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1751736.77</v>
      </c>
      <c r="N12" s="38">
        <f t="shared" ca="1" si="6"/>
        <v>2429746.37</v>
      </c>
      <c r="O12" s="38">
        <f t="shared" ca="1" si="1"/>
        <v>87.594759844533712</v>
      </c>
      <c r="P12" s="38">
        <f t="shared" ca="1" si="2"/>
        <v>138.70499333070458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881736.25</v>
      </c>
      <c r="O14" s="38">
        <f t="shared" ca="1" si="1"/>
        <v>63.236409966227967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1898736.77</v>
      </c>
      <c r="N18" s="23">
        <f t="shared" ca="1" si="11"/>
        <v>1695010.12</v>
      </c>
      <c r="O18" s="22">
        <f t="shared" ref="O18:O20" ca="1" si="12">IF(L18&gt;0,N18*100/L18,0)</f>
        <v>90.590417247884901</v>
      </c>
      <c r="P18" s="22">
        <f t="shared" ref="P18:P26" ca="1" si="13">IF(M18&gt;0,N18*100/M18,0)</f>
        <v>89.270411084944655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1898736.77</v>
      </c>
      <c r="N20" s="30">
        <f t="shared" ca="1" si="15"/>
        <v>1695010.12</v>
      </c>
      <c r="O20" s="29">
        <f t="shared" ca="1" si="12"/>
        <v>90.590417247884901</v>
      </c>
      <c r="P20" s="29">
        <f t="shared" ca="1" si="13"/>
        <v>89.270411084944655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1751736.77</v>
      </c>
      <c r="N22" s="38">
        <f t="shared" ca="1" si="18"/>
        <v>1548010.12</v>
      </c>
      <c r="O22" s="38">
        <f t="shared" ca="1" si="17"/>
        <v>89.788124612109712</v>
      </c>
      <c r="P22" s="38">
        <f t="shared" ca="1" si="13"/>
        <v>88.370019201001298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881736.25</v>
      </c>
      <c r="O28" s="22">
        <f t="shared" ref="O28:O30" ca="1" si="24">IF(L28&gt;0,N28*100/L28,0)</f>
        <v>83.992559386308926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881736.25</v>
      </c>
      <c r="O30" s="29">
        <f t="shared" ca="1" si="24"/>
        <v>83.992559386308926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881736.25</v>
      </c>
      <c r="O32" s="38">
        <f t="shared" ca="1" si="29"/>
        <v>83.992559386308926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881736.25</v>
      </c>
      <c r="O34" s="38">
        <f t="shared" ca="1" si="29"/>
        <v>83.992559386308926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1898736.77</v>
      </c>
      <c r="N37" s="54">
        <f t="shared" ca="1" si="33"/>
        <v>1695010.12</v>
      </c>
      <c r="O37" s="55">
        <f t="shared" ca="1" si="29"/>
        <v>90.590417247884901</v>
      </c>
      <c r="P37" s="55">
        <f t="shared" ca="1" si="25"/>
        <v>89.270411084944655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574400</v>
      </c>
      <c r="N41" s="78">
        <f t="shared" ca="1" si="34"/>
        <v>548444.09</v>
      </c>
      <c r="O41" s="77">
        <f t="shared" ref="O41:O43" ca="1" si="35">IF(L41&gt;0,N41*100/L41,0)</f>
        <v>95.481213440111418</v>
      </c>
      <c r="P41" s="77">
        <f t="shared" ref="P41:P43" ca="1" si="36">IF(M41&gt;0,N41*100/M41,0)</f>
        <v>95.481213440111418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574400</v>
      </c>
      <c r="N43" s="78">
        <f t="shared" ca="1" si="38"/>
        <v>548444.09</v>
      </c>
      <c r="O43" s="77">
        <f t="shared" ca="1" si="35"/>
        <v>95.481213440111418</v>
      </c>
      <c r="P43" s="77">
        <f t="shared" ca="1" si="36"/>
        <v>95.481213440111418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IFERROR(__xludf.DUMMYFUNCTION("IMPORTRANGE(""https://docs.google.com/spreadsheets/d/1Yj_ptqi66GCucihVvJfMjLAmec39IyEx_6qawtMGysU/edit?usp=sharing"",""สบก!Q68"")"),574400)</f>
        <v>574400</v>
      </c>
      <c r="N45" s="49">
        <f ca="1">IFERROR(__xludf.DUMMYFUNCTION("IMPORTRANGE(""https://docs.google.com/spreadsheets/d/1Yj_ptqi66GCucihVvJfMjLAmec39IyEx_6qawtMGysU/edit?usp=sharing"",""สบก!R68"")"),548444.09)</f>
        <v>548444.09</v>
      </c>
      <c r="O45" s="38">
        <f ca="1">IF(L45&gt;0,N45*100/L45,0)</f>
        <v>95.481213440111418</v>
      </c>
      <c r="P45" s="38">
        <f ca="1">IF(M45&gt;0,N45*100/M45,0)</f>
        <v>95.481213440111418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296096.77</v>
      </c>
      <c r="N53" s="121">
        <f t="shared" ca="1" si="39"/>
        <v>264596.77</v>
      </c>
      <c r="O53" s="120">
        <f t="shared" ref="O53:O55" ca="1" si="40">IF(L53&gt;0,N53*100/L53,0)</f>
        <v>88.19892333333334</v>
      </c>
      <c r="P53" s="120">
        <f t="shared" ref="P53:P55" ca="1" si="41">IF(M53&gt;0,N53*100/M53,0)</f>
        <v>89.361586078767417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296096.77</v>
      </c>
      <c r="N55" s="121">
        <f t="shared" ca="1" si="43"/>
        <v>264596.77</v>
      </c>
      <c r="O55" s="120">
        <f t="shared" ca="1" si="40"/>
        <v>88.19892333333334</v>
      </c>
      <c r="P55" s="120">
        <f t="shared" ca="1" si="41"/>
        <v>89.361586078767417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IFERROR(__xludf.DUMMYFUNCTION("IMPORTRANGE(""https://docs.google.com/spreadsheets/d/1Yj_ptqi66GCucihVvJfMjLAmec39IyEx_6qawtMGysU/edit?usp=sharing"",""สบก!AA68"")"),264596.77)</f>
        <v>264596.77</v>
      </c>
      <c r="O57" s="38">
        <f ca="1">IF(L57&gt;0,N57*100/L57,0)</f>
        <v>88.19892333333334</v>
      </c>
      <c r="P57" s="38">
        <f ca="1">IF(M57&gt;0,N57*100/M57,0)</f>
        <v>89.361586078767417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40650</v>
      </c>
      <c r="O140" s="151">
        <f t="shared" ref="O140:O142" ca="1" si="65">IF(L140&gt;0,N140*100/L140,0)</f>
        <v>91.348314606741567</v>
      </c>
      <c r="P140" s="151">
        <f t="shared" ref="P140:P142" ca="1" si="66">IF(M140&gt;0,N140*100/M140,0)</f>
        <v>91.348314606741567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40650</v>
      </c>
      <c r="O142" s="156">
        <f t="shared" ca="1" si="65"/>
        <v>91.348314606741567</v>
      </c>
      <c r="P142" s="156">
        <f t="shared" ca="1" si="66"/>
        <v>91.348314606741567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IFERROR(__xludf.DUMMYFUNCTION("IMPORTRANGE(""https://docs.google.com/spreadsheets/d/1Yj_ptqi66GCucihVvJfMjLAmec39IyEx_6qawtMGysU/edit?usp=sharing"",""สบก!BK68"")"),40650)</f>
        <v>40650</v>
      </c>
      <c r="O144" s="169">
        <f ca="1">IF(L144&gt;0,N144*100/L144,0)</f>
        <v>91.348314606741567</v>
      </c>
      <c r="P144" s="169">
        <f ca="1">IF(M144&gt;0,N144*100/M144,0)</f>
        <v>91.348314606741567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IFERROR(__xludf.DUMMYFUNCTION("IMPORTRANGE(""https://docs.google.com/spreadsheets/d/1SX6NBoVAgQJ6U1MVXOaj8PK2l7WJ3RER9xtqwdhxkhw/edit?usp=sharing"",""ประจวบคีรีขันธ์!J84"")"),99)</f>
        <v>99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IFERROR(__xludf.DUMMYFUNCTION("IMPORTRANGE(""https://docs.google.com/spreadsheets/d/1SX6NBoVAgQJ6U1MVXOaj8PK2l7WJ3RER9xtqwdhxkhw/edit?usp=sharing"",""ประจวบคีรีขันธ์!J85"")"),99)</f>
        <v>99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IFERROR(__xludf.DUMMYFUNCTION("IMPORTRANGE(""https://docs.google.com/spreadsheets/d/1SX6NBoVAgQJ6U1MVXOaj8PK2l7WJ3RER9xtqwdhxkhw/edit?usp=sharing"",""ประจวบคีรีขันธ์!J228"")"),58)</f>
        <v>58</v>
      </c>
      <c r="K328" s="318">
        <f ca="1">IF(I328&gt;0,J328*100/I328,0)</f>
        <v>42.962962962962962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963530</v>
      </c>
      <c r="N329" s="152">
        <f t="shared" ca="1" si="98"/>
        <v>821109.26</v>
      </c>
      <c r="O329" s="151">
        <f t="shared" ref="O329:O331" ca="1" si="99">IF(L329&gt;0,N329*100/L329,0)</f>
        <v>88.105633288982361</v>
      </c>
      <c r="P329" s="151">
        <f t="shared" ref="P329:P331" ca="1" si="100">IF(M329&gt;0,N329*100/M329,0)</f>
        <v>85.218857741845085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963530</v>
      </c>
      <c r="N331" s="157">
        <f t="shared" ca="1" si="102"/>
        <v>821109.26</v>
      </c>
      <c r="O331" s="156">
        <f t="shared" ca="1" si="99"/>
        <v>88.105633288982361</v>
      </c>
      <c r="P331" s="156">
        <f t="shared" ca="1" si="100"/>
        <v>85.218857741845085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IFERROR(__xludf.DUMMYFUNCTION("IMPORTRANGE(""https://docs.google.com/spreadsheets/d/1Yj_ptqi66GCucihVvJfMjLAmec39IyEx_6qawtMGysU/edit?usp=sharing"",""สบก!DL68"")"),816530)</f>
        <v>816530</v>
      </c>
      <c r="N333" s="169">
        <f ca="1">IFERROR(__xludf.DUMMYFUNCTION("IMPORTRANGE(""https://docs.google.com/spreadsheets/d/1Yj_ptqi66GCucihVvJfMjLAmec39IyEx_6qawtMGysU/edit?usp=sharing"",""สบก!DM68"")"),674109.26)</f>
        <v>674109.26</v>
      </c>
      <c r="O333" s="169">
        <f ca="1">IF(L333&gt;0,N333*100/L333,0)</f>
        <v>85.878167040358747</v>
      </c>
      <c r="P333" s="169">
        <f ca="1">IF(M333&gt;0,N333*100/M333,0)</f>
        <v>82.557806816650952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IFERROR(__xludf.DUMMYFUNCTION("IMPORTRANGE(""https://docs.google.com/spreadsheets/d/1SX6NBoVAgQJ6U1MVXOaj8PK2l7WJ3RER9xtqwdhxkhw/edit?usp=sharing"",""ประจวบคีรีขันธ์!J234"")"),91)</f>
        <v>91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IFERROR(__xludf.DUMMYFUNCTION("IMPORTRANGE(""https://docs.google.com/spreadsheets/d/1SX6NBoVAgQJ6U1MVXOaj8PK2l7WJ3RER9xtqwdhxkhw/edit?usp=sharing"",""ประจวบคีรีขันธ์!J235"")"),471.49)</f>
        <v>471.49</v>
      </c>
      <c r="K340" s="343">
        <f t="shared" ca="1" si="103"/>
        <v>60.447435897435895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IFERROR(__xludf.DUMMYFUNCTION("IMPORTRANGE(""https://docs.google.com/spreadsheets/d/1SX6NBoVAgQJ6U1MVXOaj8PK2l7WJ3RER9xtqwdhxkhw/edit?usp=sharing"",""ประจวบคีรีขันธ์!J236"")"),73)</f>
        <v>73</v>
      </c>
      <c r="K341" s="343">
        <f t="shared" ca="1" si="103"/>
        <v>54.074074074074076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IFERROR(__xludf.DUMMYFUNCTION("IMPORTRANGE(""https://docs.google.com/spreadsheets/d/1SX6NBoVAgQJ6U1MVXOaj8PK2l7WJ3RER9xtqwdhxkhw/edit?usp=sharing"",""ประจวบคีรีขันธ์!J237"")"),560.77)</f>
        <v>560.77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IFERROR(__xludf.DUMMYFUNCTION("IMPORTRANGE(""https://docs.google.com/spreadsheets/d/1SX6NBoVAgQJ6U1MVXOaj8PK2l7WJ3RER9xtqwdhxkhw/edit?usp=sharing"",""ประจวบคีรีขันธ์!J238"")"),12)</f>
        <v>12</v>
      </c>
      <c r="K343" s="343">
        <f t="shared" ca="1" si="103"/>
        <v>8.8888888888888893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IFERROR(__xludf.DUMMYFUNCTION("IMPORTRANGE(""https://docs.google.com/spreadsheets/d/1SX6NBoVAgQJ6U1MVXOaj8PK2l7WJ3RER9xtqwdhxkhw/edit?usp=sharing"",""ประจวบคีรีขันธ์!J239"")"),137.06)</f>
        <v>137.06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IFERROR(__xludf.DUMMYFUNCTION("IMPORTRANGE(""https://docs.google.com/spreadsheets/d/1SX6NBoVAgQJ6U1MVXOaj8PK2l7WJ3RER9xtqwdhxkhw/edit?usp=sharing"",""ประจวบคีรีขันธ์!J240"")"),58)</f>
        <v>58</v>
      </c>
      <c r="K345" s="343">
        <f t="shared" ca="1" si="103"/>
        <v>42.962962962962962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IFERROR(__xludf.DUMMYFUNCTION("IMPORTRANGE(""https://docs.google.com/spreadsheets/d/1SX6NBoVAgQJ6U1MVXOaj8PK2l7WJ3RER9xtqwdhxkhw/edit?usp=sharing"",""ประจวบคีรีขันธ์!J241"")"),702.88)</f>
        <v>702.88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IFERROR(__xludf.DUMMYFUNCTION("IMPORTRANGE(""https://docs.google.com/spreadsheets/d/1SX6NBoVAgQJ6U1MVXOaj8PK2l7WJ3RER9xtqwdhxkhw/edit?usp=sharing"",""ประจวบคีรีขันธ์!M242"")"),881736.25)</f>
        <v>881736.25</v>
      </c>
      <c r="O347" s="358">
        <f ca="1">+IF(L347&gt;0,N347*100/L347,0)</f>
        <v>83.992559386308926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IFERROR(__xludf.DUMMYFUNCTION("IMPORTRANGE(""https://docs.google.com/spreadsheets/d/1SX6NBoVAgQJ6U1MVXOaj8PK2l7WJ3RER9xtqwdhxkhw/edit?usp=sharing"",""ประจวบคีรีขันธ์!M275"")"),460140)</f>
        <v>460140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IFERROR(__xludf.DUMMYFUNCTION("IMPORTRANGE(""https://docs.google.com/spreadsheets/d/1SX6NBoVAgQJ6U1MVXOaj8PK2l7WJ3RER9xtqwdhxkhw/edit?usp=sharing"",""ประจวบคีรีขันธ์!M280"")"),460140)</f>
        <v>460140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IFERROR(__xludf.DUMMYFUNCTION("IMPORTRANGE(""https://docs.google.com/spreadsheets/d/1SX6NBoVAgQJ6U1MVXOaj8PK2l7WJ3RER9xtqwdhxkhw/edit?usp=sharing"",""ประจวบคีรีขันธ์!J350"")"),14960)</f>
        <v>14960</v>
      </c>
      <c r="K455" s="372">
        <f ca="1">IF(I455&gt;0,J455*100/I455,0)</f>
        <v>72.079017104312214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IFERROR(__xludf.DUMMYFUNCTION("IMPORTRANGE(""https://docs.google.com/spreadsheets/d/1SX6NBoVAgQJ6U1MVXOaj8PK2l7WJ3RER9xtqwdhxkhw/edit?usp=sharing"",""ประจวบคีรีขันธ์!M350"")"),105645)</f>
        <v>105645</v>
      </c>
      <c r="O455" s="373">
        <f t="shared" ref="O455:O459" ca="1" si="116">+IF(L455&gt;0,N455*100/L455,0)</f>
        <v>41.385753851819061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IFERROR(__xludf.DUMMYFUNCTION("IMPORTRANGE(""https://docs.google.com/spreadsheets/d/1SX6NBoVAgQJ6U1MVXOaj8PK2l7WJ3RER9xtqwdhxkhw/edit?usp=sharing"",""ประจวบคีรีขันธ์!M352"")"),105645)</f>
        <v>105645</v>
      </c>
      <c r="O457" s="169">
        <f t="shared" ca="1" si="116"/>
        <v>41.385753851819061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IFERROR(__xludf.DUMMYFUNCTION("IMPORTRANGE(""https://docs.google.com/spreadsheets/d/1SX6NBoVAgQJ6U1MVXOaj8PK2l7WJ3RER9xtqwdhxkhw/edit?usp=sharing"",""ประจวบคีรีขันธ์!M354"")"),105645)</f>
        <v>105645</v>
      </c>
      <c r="O459" s="169">
        <f t="shared" ca="1" si="116"/>
        <v>41.385753851819061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IFERROR(__xludf.DUMMYFUNCTION("IMPORTRANGE(""https://docs.google.com/spreadsheets/d/1SX6NBoVAgQJ6U1MVXOaj8PK2l7WJ3RER9xtqwdhxkhw/edit?usp=sharing"",""ประจวบคีรีขันธ์!M358"")"),105645)</f>
        <v>105645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IFERROR(__xludf.DUMMYFUNCTION("IMPORTRANGE(""https://docs.google.com/spreadsheets/d/1SX6NBoVAgQJ6U1MVXOaj8PK2l7WJ3RER9xtqwdhxkhw/edit?usp=sharing"",""ประจวบคีรีขันธ์!J359"")"),14960)</f>
        <v>14960</v>
      </c>
      <c r="K464" s="269">
        <f t="shared" ref="K464:K515" ca="1" si="117">IF(I464&gt;0,J464*100/I464,0)</f>
        <v>72.079017104312214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IFERROR(__xludf.DUMMYFUNCTION("IMPORTRANGE(""https://docs.google.com/spreadsheets/d/1SX6NBoVAgQJ6U1MVXOaj8PK2l7WJ3RER9xtqwdhxkhw/edit?usp=sharing"",""ประจวบคีรีขันธ์!J376"")"),14960)</f>
        <v>14960</v>
      </c>
      <c r="K481" s="202">
        <f t="shared" ca="1" si="117"/>
        <v>72.079017104312214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IFERROR(__xludf.DUMMYFUNCTION("IMPORTRANGE(""https://docs.google.com/spreadsheets/d/1SX6NBoVAgQJ6U1MVXOaj8PK2l7WJ3RER9xtqwdhxkhw/edit?usp=sharing"",""ประจวบคีรีขันธ์!J377"")"),1509)</f>
        <v>1509</v>
      </c>
      <c r="K482" s="163">
        <f t="shared" ca="1" si="117"/>
        <v>74.702970297029708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IFERROR(__xludf.DUMMYFUNCTION("IMPORTRANGE(""https://docs.google.com/spreadsheets/d/1SX6NBoVAgQJ6U1MVXOaj8PK2l7WJ3RER9xtqwdhxkhw/edit?usp=sharing"",""ประจวบคีรีขันธ์!J378"")"),14960)</f>
        <v>14960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IFERROR(__xludf.DUMMYFUNCTION("IMPORTRANGE(""https://docs.google.com/spreadsheets/d/1SX6NBoVAgQJ6U1MVXOaj8PK2l7WJ3RER9xtqwdhxkhw/edit?usp=sharing"",""ประจวบคีรีขันธ์!J379"")"),1509)</f>
        <v>1509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IFERROR(__xludf.DUMMYFUNCTION("IMPORTRANGE(""https://docs.google.com/spreadsheets/d/1SX6NBoVAgQJ6U1MVXOaj8PK2l7WJ3RER9xtqwdhxkhw/edit?usp=sharing"",""ประจวบคีรีขันธ์!J459"")"),1660)</f>
        <v>1660</v>
      </c>
      <c r="K564" s="372">
        <f ca="1">IF(I564&gt;0,J564*100/I564,0)</f>
        <v>237.14285714285714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IFERROR(__xludf.DUMMYFUNCTION("IMPORTRANGE(""https://docs.google.com/spreadsheets/d/1SX6NBoVAgQJ6U1MVXOaj8PK2l7WJ3RER9xtqwdhxkhw/edit?usp=sharing"",""ประจวบคีรีขันธ์!M459"")"),108691.25)</f>
        <v>108691.25</v>
      </c>
      <c r="O564" s="373">
        <f t="shared" ref="O564:O568" ca="1" si="122">+IF(L564&gt;0,N564*100/L564,0)</f>
        <v>89.443095786701775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IFERROR(__xludf.DUMMYFUNCTION("IMPORTRANGE(""https://docs.google.com/spreadsheets/d/1SX6NBoVAgQJ6U1MVXOaj8PK2l7WJ3RER9xtqwdhxkhw/edit?usp=sharing"",""ประจวบคีรีขันธ์!M461"")"),108691.25)</f>
        <v>108691.25</v>
      </c>
      <c r="O566" s="169">
        <f t="shared" ca="1" si="122"/>
        <v>89.443095786701775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IFERROR(__xludf.DUMMYFUNCTION("IMPORTRANGE(""https://docs.google.com/spreadsheets/d/1SX6NBoVAgQJ6U1MVXOaj8PK2l7WJ3RER9xtqwdhxkhw/edit?usp=sharing"",""ประจวบคีรีขันธ์!M463"")"),108691.25)</f>
        <v>108691.25</v>
      </c>
      <c r="O568" s="169">
        <f t="shared" ca="1" si="122"/>
        <v>89.443095786701775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IFERROR(__xludf.DUMMYFUNCTION("IMPORTRANGE(""https://docs.google.com/spreadsheets/d/1SX6NBoVAgQJ6U1MVXOaj8PK2l7WJ3RER9xtqwdhxkhw/edit?usp=sharing"",""ประจวบคีรีขันธ์!M466"")"),91501.25)</f>
        <v>91501.25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IFERROR(__xludf.DUMMYFUNCTION("IMPORTRANGE(""https://docs.google.com/spreadsheets/d/1SX6NBoVAgQJ6U1MVXOaj8PK2l7WJ3RER9xtqwdhxkhw/edit?usp=sharing"",""ประจวบคีรีขันธ์!M467"")"),17190)</f>
        <v>17190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IFERROR(__xludf.DUMMYFUNCTION("IMPORTRANGE(""https://docs.google.com/spreadsheets/d/1SX6NBoVAgQJ6U1MVXOaj8PK2l7WJ3RER9xtqwdhxkhw/edit?usp=sharing"",""ประจวบคีรีขันธ์!J468"")"),1660)</f>
        <v>1660</v>
      </c>
      <c r="K573" s="202">
        <f ca="1">IF(I573&gt;0,J573*100/I573,0)</f>
        <v>237.14285714285714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IFERROR(__xludf.DUMMYFUNCTION("IMPORTRANGE(""https://docs.google.com/spreadsheets/d/1SX6NBoVAgQJ6U1MVXOaj8PK2l7WJ3RER9xtqwdhxkhw/edit?usp=sharing"",""ประจวบคีรีขันธ์!J471"")"),214)</f>
        <v>214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IFERROR(__xludf.DUMMYFUNCTION("IMPORTRANGE(""https://docs.google.com/spreadsheets/d/1SX6NBoVAgQJ6U1MVXOaj8PK2l7WJ3RER9xtqwdhxkhw/edit?usp=sharing"",""ประจวบคีรีขันธ์!J472"")"),1446)</f>
        <v>1446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IFERROR(__xludf.DUMMYFUNCTION("IMPORTRANGE(""https://docs.google.com/spreadsheets/d/1SX6NBoVAgQJ6U1MVXOaj8PK2l7WJ3RER9xtqwdhxkhw/edit?usp=sharing"",""ประจวบคีรีขันธ์!J475"")"),58)</f>
        <v>58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IFERROR(__xludf.DUMMYFUNCTION("IMPORTRANGE(""https://docs.google.com/spreadsheets/d/1SX6NBoVAgQJ6U1MVXOaj8PK2l7WJ3RER9xtqwdhxkhw/edit?usp=sharing"",""ประจวบคีรีขันธ์!J488"")"),55)</f>
        <v>55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IFERROR(__xludf.DUMMYFUNCTION("IMPORTRANGE(""https://docs.google.com/spreadsheets/d/1SX6NBoVAgQJ6U1MVXOaj8PK2l7WJ3RER9xtqwdhxkhw/edit?usp=sharing"",""ประจวบคีรีขันธ์!J489"")"),7.73)</f>
        <v>7.73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IFERROR(__xludf.DUMMYFUNCTION("IMPORTRANGE(""https://docs.google.com/spreadsheets/d/1SX6NBoVAgQJ6U1MVXOaj8PK2l7WJ3RER9xtqwdhxkhw/edit?usp=sharing"",""ประจวบคีรีขันธ์!J490"")"),58)</f>
        <v>58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IFERROR(__xludf.DUMMYFUNCTION("IMPORTRANGE(""https://docs.google.com/spreadsheets/d/1SX6NBoVAgQJ6U1MVXOaj8PK2l7WJ3RER9xtqwdhxkhw/edit?usp=sharing"",""ประจวบคีรีขันธ์!J491"")"),8.21)</f>
        <v>8.2100000000000009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IFERROR(__xludf.DUMMYFUNCTION("IMPORTRANGE(""https://docs.google.com/spreadsheets/d/1SX6NBoVAgQJ6U1MVXOaj8PK2l7WJ3RER9xtqwdhxkhw/edit?usp=sharing"",""ประจวบคีรีขันธ์!J523"")"),1935248.54)</f>
        <v>1935248.54</v>
      </c>
      <c r="K628" s="343">
        <f t="shared" ref="K628:K635" ca="1" si="129">IF(I628&gt;0,J628*100/I628,0)</f>
        <v>100.49098574796587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IFERROR(__xludf.DUMMYFUNCTION("IMPORTRANGE(""https://docs.google.com/spreadsheets/d/1SX6NBoVAgQJ6U1MVXOaj8PK2l7WJ3RER9xtqwdhxkhw/edit?usp=sharing"",""ประจวบคีรีขันธ์!J524"")"),145)</f>
        <v>145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IFERROR(__xludf.DUMMYFUNCTION("IMPORTRANGE(""https://docs.google.com/spreadsheets/d/1SX6NBoVAgQJ6U1MVXOaj8PK2l7WJ3RER9xtqwdhxkhw/edit?usp=sharing"",""ประจวบคีรีขันธ์!J525"")"),106272.61)</f>
        <v>106272.61</v>
      </c>
      <c r="K630" s="343">
        <f t="shared" ca="1" si="129"/>
        <v>33.582159213761329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IFERROR(__xludf.DUMMYFUNCTION("IMPORTRANGE(""https://docs.google.com/spreadsheets/d/1SX6NBoVAgQJ6U1MVXOaj8PK2l7WJ3RER9xtqwdhxkhw/edit?usp=sharing"",""ประจวบคีรีขันธ์!J530"")"),48)</f>
        <v>48</v>
      </c>
      <c r="K635" s="487">
        <f t="shared" ca="1" si="129"/>
        <v>106.66666666666667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3263397</v>
      </c>
      <c r="M8" s="23">
        <f t="shared" ca="1" si="0"/>
        <v>2411401</v>
      </c>
      <c r="N8" s="23">
        <f t="shared" ca="1" si="0"/>
        <v>2462427.5700000003</v>
      </c>
      <c r="O8" s="22">
        <f t="shared" ref="O8:O16" ca="1" si="1">IF(L8&gt;0,N8*100/L8,0)</f>
        <v>75.455961073691014</v>
      </c>
      <c r="P8" s="22">
        <f t="shared" ref="P8:P16" ca="1" si="2">IF(M8&gt;0,N8*100/M8,0)</f>
        <v>102.11605494067558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3263397</v>
      </c>
      <c r="M10" s="30">
        <f t="shared" ca="1" si="4"/>
        <v>2411401</v>
      </c>
      <c r="N10" s="30">
        <f t="shared" ca="1" si="4"/>
        <v>2462427.5700000003</v>
      </c>
      <c r="O10" s="29">
        <f t="shared" ca="1" si="1"/>
        <v>75.455961073691014</v>
      </c>
      <c r="P10" s="29">
        <f t="shared" ca="1" si="2"/>
        <v>102.11605494067558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3170997</v>
      </c>
      <c r="M12" s="38">
        <f t="shared" ca="1" si="6"/>
        <v>2319001</v>
      </c>
      <c r="N12" s="38">
        <f t="shared" ca="1" si="6"/>
        <v>2370027.5700000003</v>
      </c>
      <c r="O12" s="38">
        <f t="shared" ca="1" si="1"/>
        <v>74.740769858817288</v>
      </c>
      <c r="P12" s="38">
        <f t="shared" ca="1" si="2"/>
        <v>102.20036860699932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1501997</v>
      </c>
      <c r="M14" s="38">
        <f t="shared" si="8"/>
        <v>0</v>
      </c>
      <c r="N14" s="38">
        <f t="shared" ca="1" si="8"/>
        <v>530696</v>
      </c>
      <c r="O14" s="38">
        <f t="shared" ca="1" si="1"/>
        <v>35.332693740400281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2401171</v>
      </c>
      <c r="M18" s="23">
        <f t="shared" ca="1" si="11"/>
        <v>2411401</v>
      </c>
      <c r="N18" s="23">
        <f t="shared" ca="1" si="11"/>
        <v>1931731.57</v>
      </c>
      <c r="O18" s="22">
        <f t="shared" ref="O18:O20" ca="1" si="12">IF(L18&gt;0,N18*100/L18,0)</f>
        <v>80.449562734182607</v>
      </c>
      <c r="P18" s="22">
        <f t="shared" ref="P18:P26" ca="1" si="13">IF(M18&gt;0,N18*100/M18,0)</f>
        <v>80.108267766331693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2401171</v>
      </c>
      <c r="M20" s="30">
        <f t="shared" ca="1" si="15"/>
        <v>2411401</v>
      </c>
      <c r="N20" s="30">
        <f t="shared" ca="1" si="15"/>
        <v>1931731.57</v>
      </c>
      <c r="O20" s="29">
        <f t="shared" ca="1" si="12"/>
        <v>80.449562734182607</v>
      </c>
      <c r="P20" s="29">
        <f t="shared" ca="1" si="13"/>
        <v>80.108267766331693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2308771</v>
      </c>
      <c r="M22" s="41">
        <f t="shared" ca="1" si="18"/>
        <v>2319001</v>
      </c>
      <c r="N22" s="38">
        <f t="shared" ca="1" si="18"/>
        <v>1839331.57</v>
      </c>
      <c r="O22" s="38">
        <f t="shared" ca="1" si="17"/>
        <v>79.667128961685677</v>
      </c>
      <c r="P22" s="38">
        <f t="shared" ca="1" si="13"/>
        <v>79.31568679789271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639771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862226</v>
      </c>
      <c r="M28" s="23">
        <f t="shared" si="23"/>
        <v>0</v>
      </c>
      <c r="N28" s="23">
        <f t="shared" ca="1" si="23"/>
        <v>530696</v>
      </c>
      <c r="O28" s="22">
        <f t="shared" ref="O28:O30" ca="1" si="24">IF(L28&gt;0,N28*100/L28,0)</f>
        <v>61.549524138682898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862226</v>
      </c>
      <c r="M30" s="30">
        <f t="shared" si="27"/>
        <v>0</v>
      </c>
      <c r="N30" s="30">
        <f t="shared" ca="1" si="27"/>
        <v>530696</v>
      </c>
      <c r="O30" s="29">
        <f t="shared" ca="1" si="24"/>
        <v>61.549524138682898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862226</v>
      </c>
      <c r="M32" s="38">
        <f t="shared" si="30"/>
        <v>0</v>
      </c>
      <c r="N32" s="38">
        <f t="shared" ca="1" si="30"/>
        <v>530696</v>
      </c>
      <c r="O32" s="38">
        <f t="shared" ca="1" si="29"/>
        <v>61.549524138682898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862226</v>
      </c>
      <c r="M34" s="38">
        <f t="shared" si="32"/>
        <v>0</v>
      </c>
      <c r="N34" s="38">
        <f t="shared" ca="1" si="32"/>
        <v>530696</v>
      </c>
      <c r="O34" s="38">
        <f t="shared" ca="1" si="29"/>
        <v>61.549524138682898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2401171</v>
      </c>
      <c r="M37" s="54">
        <f t="shared" ca="1" si="33"/>
        <v>2411401</v>
      </c>
      <c r="N37" s="54">
        <f t="shared" ca="1" si="33"/>
        <v>1931731.57</v>
      </c>
      <c r="O37" s="55">
        <f t="shared" ca="1" si="29"/>
        <v>80.449562734182607</v>
      </c>
      <c r="P37" s="55">
        <f t="shared" ca="1" si="25"/>
        <v>80.108267766331693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335800</v>
      </c>
      <c r="N41" s="78">
        <f t="shared" ca="1" si="34"/>
        <v>265665.87</v>
      </c>
      <c r="O41" s="77">
        <f t="shared" ref="O41:O43" ca="1" si="35">IF(L41&gt;0,N41*100/L41,0)</f>
        <v>80.310117896009672</v>
      </c>
      <c r="P41" s="77">
        <f t="shared" ref="P41:P43" ca="1" si="36">IF(M41&gt;0,N41*100/M41,0)</f>
        <v>79.114315068493156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335800</v>
      </c>
      <c r="N43" s="78">
        <f t="shared" ca="1" si="38"/>
        <v>265665.87</v>
      </c>
      <c r="O43" s="77">
        <f t="shared" ca="1" si="35"/>
        <v>80.310117896009672</v>
      </c>
      <c r="P43" s="77">
        <f t="shared" ca="1" si="36"/>
        <v>79.114315068493156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IFERROR(__xludf.DUMMYFUNCTION("IMPORTRANGE(""https://docs.google.com/spreadsheets/d/1Yj_ptqi66GCucihVvJfMjLAmec39IyEx_6qawtMGysU/edit?usp=sharing"",""สบก!Q69"")"),335800)</f>
        <v>335800</v>
      </c>
      <c r="N45" s="49">
        <f ca="1">IFERROR(__xludf.DUMMYFUNCTION("IMPORTRANGE(""https://docs.google.com/spreadsheets/d/1Yj_ptqi66GCucihVvJfMjLAmec39IyEx_6qawtMGysU/edit?usp=sharing"",""สบก!R69"")"),265665.87)</f>
        <v>265665.87</v>
      </c>
      <c r="O45" s="38">
        <f ca="1">IF(L45&gt;0,N45*100/L45,0)</f>
        <v>80.310117896009672</v>
      </c>
      <c r="P45" s="38">
        <f ca="1">IF(M45&gt;0,N45*100/M45,0)</f>
        <v>79.114315068493156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270763</v>
      </c>
      <c r="O53" s="120">
        <f t="shared" ref="O53:O55" ca="1" si="40">IF(L53&gt;0,N53*100/L53,0)</f>
        <v>60.169555555555554</v>
      </c>
      <c r="P53" s="120">
        <f t="shared" ref="P53:P55" ca="1" si="41">IF(M53&gt;0,N53*100/M53,0)</f>
        <v>78.543497809880193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270763</v>
      </c>
      <c r="O55" s="120">
        <f t="shared" ca="1" si="40"/>
        <v>60.169555555555554</v>
      </c>
      <c r="P55" s="120">
        <f t="shared" ca="1" si="41"/>
        <v>78.543497809880193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IFERROR(__xludf.DUMMYFUNCTION("IMPORTRANGE(""https://docs.google.com/spreadsheets/d/1Yj_ptqi66GCucihVvJfMjLAmec39IyEx_6qawtMGysU/edit?usp=sharing"",""สบก!AA69"")"),270763)</f>
        <v>270763</v>
      </c>
      <c r="O57" s="38">
        <f ca="1">IF(L57&gt;0,N57*100/L57,0)</f>
        <v>60.169555555555554</v>
      </c>
      <c r="P57" s="38">
        <f ca="1">IF(M57&gt;0,N57*100/M57,0)</f>
        <v>78.543497809880193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195180</v>
      </c>
      <c r="O94" s="151">
        <f t="shared" ref="O94:O96" ca="1" si="53">IF(L94&gt;0,N94*100/L94,0)</f>
        <v>90.993006993006986</v>
      </c>
      <c r="P94" s="151">
        <f t="shared" ref="P94:P96" ca="1" si="54">IF(M94&gt;0,N94*100/M94,0)</f>
        <v>90.993006993006986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195180</v>
      </c>
      <c r="O96" s="156">
        <f t="shared" ca="1" si="53"/>
        <v>90.993006993006986</v>
      </c>
      <c r="P96" s="156">
        <f t="shared" ca="1" si="54"/>
        <v>90.993006993006986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IFERROR(__xludf.DUMMYFUNCTION("IMPORTRANGE(""https://docs.google.com/spreadsheets/d/1Yj_ptqi66GCucihVvJfMjLAmec39IyEx_6qawtMGysU/edit?usp=sharing"",""สบก!AS69"")"),102780)</f>
        <v>102780</v>
      </c>
      <c r="O98" s="169">
        <f ca="1">IF(L98&gt;0,N98*100/L98,0)</f>
        <v>84.176904176904173</v>
      </c>
      <c r="P98" s="169">
        <f ca="1">IF(M98&gt;0,N98*100/M98,0)</f>
        <v>84.176904176904173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1396</v>
      </c>
      <c r="M118" s="152">
        <f t="shared" ca="1" si="58"/>
        <v>1396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1396</v>
      </c>
      <c r="M120" s="157">
        <f t="shared" ca="1" si="62"/>
        <v>1396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1396</v>
      </c>
      <c r="M122" s="168">
        <f ca="1">IFERROR(__xludf.DUMMYFUNCTION("IMPORTRANGE(""https://docs.google.com/spreadsheets/d/1Yj_ptqi66GCucihVvJfMjLAmec39IyEx_6qawtMGysU/edit?usp=sharing"",""สบก!BA69"")"),1396)</f>
        <v>1396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IFERROR(__xludf.DUMMYFUNCTION("IMPORTRANGE(""https://docs.google.com/spreadsheets/d/1Yj_ptqi66GCucihVvJfMjLAmec39IyEx_6qawtMGysU/edit?usp=sharing"",""สบก!AX69"")"),1396)</f>
        <v>1396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339577</v>
      </c>
      <c r="O140" s="151">
        <f t="shared" ref="O140:O142" ca="1" si="65">IF(L140&gt;0,N140*100/L140,0)</f>
        <v>78.73336424762347</v>
      </c>
      <c r="P140" s="151">
        <f t="shared" ref="P140:P142" ca="1" si="66">IF(M140&gt;0,N140*100/M140,0)</f>
        <v>78.73336424762347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339577</v>
      </c>
      <c r="O142" s="156">
        <f t="shared" ca="1" si="65"/>
        <v>78.73336424762347</v>
      </c>
      <c r="P142" s="156">
        <f t="shared" ca="1" si="66"/>
        <v>78.73336424762347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IFERROR(__xludf.DUMMYFUNCTION("IMPORTRANGE(""https://docs.google.com/spreadsheets/d/1Yj_ptqi66GCucihVvJfMjLAmec39IyEx_6qawtMGysU/edit?usp=sharing"",""สบก!BK69"")"),339577)</f>
        <v>339577</v>
      </c>
      <c r="O144" s="169">
        <f ca="1">IF(L144&gt;0,N144*100/L144,0)</f>
        <v>78.73336424762347</v>
      </c>
      <c r="P144" s="169">
        <f ca="1">IF(M144&gt;0,N144*100/M144,0)</f>
        <v>78.73336424762347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IFERROR(__xludf.DUMMYFUNCTION("IMPORTRANGE(""https://docs.google.com/spreadsheets/d/1SX6NBoVAgQJ6U1MVXOaj8PK2l7WJ3RER9xtqwdhxkhw/edit?usp=sharing"",""ปราจีนบุรี!J81"")"),3)</f>
        <v>3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IFERROR(__xludf.DUMMYFUNCTION("IMPORTRANGE(""https://docs.google.com/spreadsheets/d/1SX6NBoVAgQJ6U1MVXOaj8PK2l7WJ3RER9xtqwdhxkhw/edit?usp=sharing"",""ปราจีนบุรี!J85"")"),35)</f>
        <v>35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IFERROR(__xludf.DUMMYFUNCTION("IMPORTRANGE(""https://docs.google.com/spreadsheets/d/1SX6NBoVAgQJ6U1MVXOaj8PK2l7WJ3RER9xtqwdhxkhw/edit?usp=sharing"",""ปราจีนบุรี!J228"")"),88)</f>
        <v>88</v>
      </c>
      <c r="K328" s="318">
        <f ca="1">IF(I328&gt;0,J328*100/I328,0)</f>
        <v>92.631578947368425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991150</v>
      </c>
      <c r="N329" s="152">
        <f t="shared" ca="1" si="98"/>
        <v>768020.7</v>
      </c>
      <c r="O329" s="151">
        <f t="shared" ref="O329:O331" ca="1" si="99">IF(L329&gt;0,N329*100/L329,0)</f>
        <v>87.210662578777033</v>
      </c>
      <c r="P329" s="151">
        <f t="shared" ref="P329:P331" ca="1" si="100">IF(M329&gt;0,N329*100/M329,0)</f>
        <v>77.487837360641677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991150</v>
      </c>
      <c r="N331" s="157">
        <f t="shared" ca="1" si="102"/>
        <v>768020.7</v>
      </c>
      <c r="O331" s="156">
        <f t="shared" ca="1" si="99"/>
        <v>87.210662578777033</v>
      </c>
      <c r="P331" s="156">
        <f t="shared" ca="1" si="100"/>
        <v>77.487837360641677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IFERROR(__xludf.DUMMYFUNCTION("IMPORTRANGE(""https://docs.google.com/spreadsheets/d/1Yj_ptqi66GCucihVvJfMjLAmec39IyEx_6qawtMGysU/edit?usp=sharing"",""สบก!DM69"")"),768020.7)</f>
        <v>768020.7</v>
      </c>
      <c r="O333" s="169">
        <f ca="1">IF(L333&gt;0,N333*100/L333,0)</f>
        <v>87.210662578777033</v>
      </c>
      <c r="P333" s="169">
        <f ca="1">IF(M333&gt;0,N333*100/M333,0)</f>
        <v>77.487837360641677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IFERROR(__xludf.DUMMYFUNCTION("IMPORTRANGE(""https://docs.google.com/spreadsheets/d/1SX6NBoVAgQJ6U1MVXOaj8PK2l7WJ3RER9xtqwdhxkhw/edit?usp=sharing"",""ปราจีนบุรี!J234"")"),126)</f>
        <v>126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IFERROR(__xludf.DUMMYFUNCTION("IMPORTRANGE(""https://docs.google.com/spreadsheets/d/1SX6NBoVAgQJ6U1MVXOaj8PK2l7WJ3RER9xtqwdhxkhw/edit?usp=sharing"",""ปราจีนบุรี!J235"")"),1383.11)</f>
        <v>1383.11</v>
      </c>
      <c r="K340" s="343">
        <f t="shared" ca="1" si="103"/>
        <v>98.793571428571425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IFERROR(__xludf.DUMMYFUNCTION("IMPORTRANGE(""https://docs.google.com/spreadsheets/d/1SX6NBoVAgQJ6U1MVXOaj8PK2l7WJ3RER9xtqwdhxkhw/edit?usp=sharing"",""ปราจีนบุรี!J236"")"),128)</f>
        <v>128</v>
      </c>
      <c r="K341" s="343">
        <f t="shared" ca="1" si="103"/>
        <v>134.73684210526315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IFERROR(__xludf.DUMMYFUNCTION("IMPORTRANGE(""https://docs.google.com/spreadsheets/d/1SX6NBoVAgQJ6U1MVXOaj8PK2l7WJ3RER9xtqwdhxkhw/edit?usp=sharing"",""ปราจีนบุรี!J237"")"),2056.5)</f>
        <v>2056.5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IFERROR(__xludf.DUMMYFUNCTION("IMPORTRANGE(""https://docs.google.com/spreadsheets/d/1SX6NBoVAgQJ6U1MVXOaj8PK2l7WJ3RER9xtqwdhxkhw/edit?usp=sharing"",""ปราจีนบุรี!J240"")"),88)</f>
        <v>88</v>
      </c>
      <c r="K345" s="343">
        <f t="shared" ca="1" si="103"/>
        <v>92.631578947368425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IFERROR(__xludf.DUMMYFUNCTION("IMPORTRANGE(""https://docs.google.com/spreadsheets/d/1SX6NBoVAgQJ6U1MVXOaj8PK2l7WJ3RER9xtqwdhxkhw/edit?usp=sharing"",""ปราจีนบุรี!J241"")"),1534.63999999999)</f>
        <v>1534.6399999999901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IFERROR(__xludf.DUMMYFUNCTION("IMPORTRANGE(""https://docs.google.com/spreadsheets/d/1SX6NBoVAgQJ6U1MVXOaj8PK2l7WJ3RER9xtqwdhxkhw/edit?usp=sharing"",""ปราจีนบุรี!L242"")"),862226)</f>
        <v>862226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IFERROR(__xludf.DUMMYFUNCTION("IMPORTRANGE(""https://docs.google.com/spreadsheets/d/1SX6NBoVAgQJ6U1MVXOaj8PK2l7WJ3RER9xtqwdhxkhw/edit?usp=sharing"",""ปราจีนบุรี!M242"")"),530696)</f>
        <v>530696</v>
      </c>
      <c r="O347" s="358">
        <f ca="1">+IF(L347&gt;0,N347*100/L347,0)</f>
        <v>61.549524138682898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95.913874570446737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95.913874570446737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95.913874570446737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IFERROR(__xludf.DUMMYFUNCTION("IMPORTRANGE(""https://docs.google.com/spreadsheets/d/1SX6NBoVAgQJ6U1MVXOaj8PK2l7WJ3RER9xtqwdhxkhw/edit?usp=sharing"",""ปราจีนบุรี!M275"")"),203920)</f>
        <v>203920</v>
      </c>
      <c r="O380" s="373">
        <f ca="1">+IF(L380&gt;0,N380*100/L380,0)</f>
        <v>98.246290229331279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IFERROR(__xludf.DUMMYFUNCTION("IMPORTRANGE(""https://docs.google.com/spreadsheets/d/1SX6NBoVAgQJ6U1MVXOaj8PK2l7WJ3RER9xtqwdhxkhw/edit?usp=sharing"",""ปราจีนบุรี!M278"")"),203920)</f>
        <v>203920</v>
      </c>
      <c r="O383" s="165">
        <f t="shared" ca="1" si="109"/>
        <v>98.246290229331279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IFERROR(__xludf.DUMMYFUNCTION("IMPORTRANGE(""https://docs.google.com/spreadsheets/d/1SX6NBoVAgQJ6U1MVXOaj8PK2l7WJ3RER9xtqwdhxkhw/edit?usp=sharing"",""ปราจีนบุรี!M280"")"),203920)</f>
        <v>203920</v>
      </c>
      <c r="O385" s="169">
        <f t="shared" ca="1" si="109"/>
        <v>98.246290229331279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IFERROR(__xludf.DUMMYFUNCTION("IMPORTRANGE(""https://docs.google.com/spreadsheets/d/1SX6NBoVAgQJ6U1MVXOaj8PK2l7WJ3RER9xtqwdhxkhw/edit?usp=sharing"",""ปราจีนบุรี!M284"")"),20120)</f>
        <v>20120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IFERROR(__xludf.DUMMYFUNCTION("IMPORTRANGE(""https://docs.google.com/spreadsheets/d/1SX6NBoVAgQJ6U1MVXOaj8PK2l7WJ3RER9xtqwdhxkhw/edit?usp=sharing"",""ปราจีนบุรี!L330"")"),90200)</f>
        <v>90200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71.529933481152995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IFERROR(__xludf.DUMMYFUNCTION("IMPORTRANGE(""https://docs.google.com/spreadsheets/d/1SX6NBoVAgQJ6U1MVXOaj8PK2l7WJ3RER9xtqwdhxkhw/edit?usp=sharing"",""ปราจีนบุรี!L332"")"),90200)</f>
        <v>90200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71.529933481152995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IFERROR(__xludf.DUMMYFUNCTION("IMPORTRANGE(""https://docs.google.com/spreadsheets/d/1SX6NBoVAgQJ6U1MVXOaj8PK2l7WJ3RER9xtqwdhxkhw/edit?usp=sharing"",""ปราจีนบุรี!L334"")"),90200)</f>
        <v>90200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71.529933481152995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IFERROR(__xludf.DUMMYFUNCTION("IMPORTRANGE(""https://docs.google.com/spreadsheets/d/1SX6NBoVAgQJ6U1MVXOaj8PK2l7WJ3RER9xtqwdhxkhw/edit?usp=sharing"",""ปราจีนบุรี!J350"")"),2314.4932)</f>
        <v>2314.4931999999999</v>
      </c>
      <c r="K455" s="372">
        <f ca="1">IF(I455&gt;0,J455*100/I455,0)</f>
        <v>99.590929432013766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IFERROR(__xludf.DUMMYFUNCTION("IMPORTRANGE(""https://docs.google.com/spreadsheets/d/1SX6NBoVAgQJ6U1MVXOaj8PK2l7WJ3RER9xtqwdhxkhw/edit?usp=sharing"",""ปราจีนบุรี!J359"")"),2314.4932)</f>
        <v>2314.4931999999999</v>
      </c>
      <c r="K464" s="269">
        <f t="shared" ref="K464:K515" ca="1" si="117">IF(I464&gt;0,J464*100/I464,0)</f>
        <v>99.590929432013766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IFERROR(__xludf.DUMMYFUNCTION("IMPORTRANGE(""https://docs.google.com/spreadsheets/d/1SX6NBoVAgQJ6U1MVXOaj8PK2l7WJ3RER9xtqwdhxkhw/edit?usp=sharing"",""ปราจีนบุรี!J376"")"),2314.4932)</f>
        <v>2314.4931999999999</v>
      </c>
      <c r="K481" s="202">
        <f t="shared" ca="1" si="117"/>
        <v>99.590929432013766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IFERROR(__xludf.DUMMYFUNCTION("IMPORTRANGE(""https://docs.google.com/spreadsheets/d/1SX6NBoVAgQJ6U1MVXOaj8PK2l7WJ3RER9xtqwdhxkhw/edit?usp=sharing"",""ปราจีนบุรี!J377"")"),141)</f>
        <v>141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IFERROR(__xludf.DUMMYFUNCTION("IMPORTRANGE(""https://docs.google.com/spreadsheets/d/1SX6NBoVAgQJ6U1MVXOaj8PK2l7WJ3RER9xtqwdhxkhw/edit?usp=sharing"",""ปราจีนบุรี!J378"")"),1727.6004)</f>
        <v>1727.6004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IFERROR(__xludf.DUMMYFUNCTION("IMPORTRANGE(""https://docs.google.com/spreadsheets/d/1SX6NBoVAgQJ6U1MVXOaj8PK2l7WJ3RER9xtqwdhxkhw/edit?usp=sharing"",""ปราจีนบุรี!J379"")"),105)</f>
        <v>105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IFERROR(__xludf.DUMMYFUNCTION("IMPORTRANGE(""https://docs.google.com/spreadsheets/d/1SX6NBoVAgQJ6U1MVXOaj8PK2l7WJ3RER9xtqwdhxkhw/edit?usp=sharing"",""ปราจีนบุรี!J380"")"),425.1901)</f>
        <v>425.19009999999997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IFERROR(__xludf.DUMMYFUNCTION("IMPORTRANGE(""https://docs.google.com/spreadsheets/d/1SX6NBoVAgQJ6U1MVXOaj8PK2l7WJ3RER9xtqwdhxkhw/edit?usp=sharing"",""ปราจีนบุรี!J381"")"),21)</f>
        <v>21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IFERROR(__xludf.DUMMYFUNCTION("IMPORTRANGE(""https://docs.google.com/spreadsheets/d/1SX6NBoVAgQJ6U1MVXOaj8PK2l7WJ3RER9xtqwdhxkhw/edit?usp=sharing"",""ปราจีนบุรี!J382"")"),161.7027)</f>
        <v>161.70269999999999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IFERROR(__xludf.DUMMYFUNCTION("IMPORTRANGE(""https://docs.google.com/spreadsheets/d/1SX6NBoVAgQJ6U1MVXOaj8PK2l7WJ3RER9xtqwdhxkhw/edit?usp=sharing"",""ปราจีนบุรี!J384"")"),161.7027)</f>
        <v>161.70269999999999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IFERROR(__xludf.DUMMYFUNCTION("IMPORTRANGE(""https://docs.google.com/spreadsheets/d/1SX6NBoVAgQJ6U1MVXOaj8PK2l7WJ3RER9xtqwdhxkhw/edit?usp=sharing"",""ปราจีนบุรี!J392"")"),20)</f>
        <v>20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IFERROR(__xludf.DUMMYFUNCTION("IMPORTRANGE(""https://docs.google.com/spreadsheets/d/1SX6NBoVAgQJ6U1MVXOaj8PK2l7WJ3RER9xtqwdhxkhw/edit?usp=sharing"",""ปราจีนบุรี!J393"")"),20)</f>
        <v>20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IFERROR(__xludf.DUMMYFUNCTION("IMPORTRANGE(""https://docs.google.com/spreadsheets/d/1SX6NBoVAgQJ6U1MVXOaj8PK2l7WJ3RER9xtqwdhxkhw/edit?usp=sharing"",""ปราจีนบุรี!J394"")"),1)</f>
        <v>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IFERROR(__xludf.DUMMYFUNCTION("IMPORTRANGE(""https://docs.google.com/spreadsheets/d/1SX6NBoVAgQJ6U1MVXOaj8PK2l7WJ3RER9xtqwdhxkhw/edit?usp=sharing"",""ปราจีนบุรี!J395"")"),20)</f>
        <v>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IFERROR(__xludf.DUMMYFUNCTION("IMPORTRANGE(""https://docs.google.com/spreadsheets/d/1SX6NBoVAgQJ6U1MVXOaj8PK2l7WJ3RER9xtqwdhxkhw/edit?usp=sharing"",""ปราจีนบุรี!J396"")"),1)</f>
        <v>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IFERROR(__xludf.DUMMYFUNCTION("IMPORTRANGE(""https://docs.google.com/spreadsheets/d/1SX6NBoVAgQJ6U1MVXOaj8PK2l7WJ3RER9xtqwdhxkhw/edit?usp=sharing"",""ปราจีนบุรี!J397"")"),20)</f>
        <v>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IFERROR(__xludf.DUMMYFUNCTION("IMPORTRANGE(""https://docs.google.com/spreadsheets/d/1SX6NBoVAgQJ6U1MVXOaj8PK2l7WJ3RER9xtqwdhxkhw/edit?usp=sharing"",""ปราจีนบุรี!J459"")"),1808)</f>
        <v>1808</v>
      </c>
      <c r="K564" s="372">
        <f ca="1">IF(I564&gt;0,J564*100/I564,0)</f>
        <v>361.6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IFERROR(__xludf.DUMMYFUNCTION("IMPORTRANGE(""https://docs.google.com/spreadsheets/d/1SX6NBoVAgQJ6U1MVXOaj8PK2l7WJ3RER9xtqwdhxkhw/edit?usp=sharing"",""ปราจีนบุรี!J468"")"),1808)</f>
        <v>1808</v>
      </c>
      <c r="K573" s="202">
        <f ca="1">IF(I573&gt;0,J573*100/I573,0)</f>
        <v>361.6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IFERROR(__xludf.DUMMYFUNCTION("IMPORTRANGE(""https://docs.google.com/spreadsheets/d/1SX6NBoVAgQJ6U1MVXOaj8PK2l7WJ3RER9xtqwdhxkhw/edit?usp=sharing"",""ปราจีนบุรี!J471"")"),125)</f>
        <v>125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IFERROR(__xludf.DUMMYFUNCTION("IMPORTRANGE(""https://docs.google.com/spreadsheets/d/1SX6NBoVAgQJ6U1MVXOaj8PK2l7WJ3RER9xtqwdhxkhw/edit?usp=sharing"",""ปราจีนบุรี!J472"")"),1683)</f>
        <v>1683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IFERROR(__xludf.DUMMYFUNCTION("IMPORTRANGE(""https://docs.google.com/spreadsheets/d/1SX6NBoVAgQJ6U1MVXOaj8PK2l7WJ3RER9xtqwdhxkhw/edit?usp=sharing"",""ปราจีนบุรี!J484"")"),3)</f>
        <v>3</v>
      </c>
      <c r="K589" s="163">
        <f t="shared" ref="K589:K596" ca="1" si="125">IF(I589&gt;0,J589*100/I589,0)</f>
        <v>150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IFERROR(__xludf.DUMMYFUNCTION("IMPORTRANGE(""https://docs.google.com/spreadsheets/d/1SX6NBoVAgQJ6U1MVXOaj8PK2l7WJ3RER9xtqwdhxkhw/edit?usp=sharing"",""ปราจีนบุรี!J485"")"),0.84)</f>
        <v>0.84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IFERROR(__xludf.DUMMYFUNCTION("IMPORTRANGE(""https://docs.google.com/spreadsheets/d/1SX6NBoVAgQJ6U1MVXOaj8PK2l7WJ3RER9xtqwdhxkhw/edit?usp=sharing"",""ปราจีนบุรี!J486"")"),4)</f>
        <v>4</v>
      </c>
      <c r="K591" s="163">
        <f t="shared" ca="1" si="125"/>
        <v>200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IFERROR(__xludf.DUMMYFUNCTION("IMPORTRANGE(""https://docs.google.com/spreadsheets/d/1SX6NBoVAgQJ6U1MVXOaj8PK2l7WJ3RER9xtqwdhxkhw/edit?usp=sharing"",""ปราจีนบุรี!J487"")"),7.84)</f>
        <v>7.84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IFERROR(__xludf.DUMMYFUNCTION("IMPORTRANGE(""https://docs.google.com/spreadsheets/d/1SX6NBoVAgQJ6U1MVXOaj8PK2l7WJ3RER9xtqwdhxkhw/edit?usp=sharing"",""ปราจีนบุรี!J523"")"),6231151.63)</f>
        <v>6231151.6299999999</v>
      </c>
      <c r="K628" s="343">
        <f t="shared" ref="K628:K635" ca="1" si="129">IF(I628&gt;0,J628*100/I628,0)</f>
        <v>67.576135045850734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IFERROR(__xludf.DUMMYFUNCTION("IMPORTRANGE(""https://docs.google.com/spreadsheets/d/1SX6NBoVAgQJ6U1MVXOaj8PK2l7WJ3RER9xtqwdhxkhw/edit?usp=sharing"",""ปราจีนบุรี!J524"")"),148)</f>
        <v>148</v>
      </c>
      <c r="K629" s="343">
        <f t="shared" ca="1" si="129"/>
        <v>68.518518518518519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IFERROR(__xludf.DUMMYFUNCTION("IMPORTRANGE(""https://docs.google.com/spreadsheets/d/1SX6NBoVAgQJ6U1MVXOaj8PK2l7WJ3RER9xtqwdhxkhw/edit?usp=sharing"",""ปราจีนบุรี!J525"")"),743491.44)</f>
        <v>743491.44</v>
      </c>
      <c r="K630" s="343">
        <f t="shared" ca="1" si="129"/>
        <v>11.01102472179452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IFERROR(__xludf.DUMMYFUNCTION("IMPORTRANGE(""https://docs.google.com/spreadsheets/d/1SX6NBoVAgQJ6U1MVXOaj8PK2l7WJ3RER9xtqwdhxkhw/edit?usp=sharing"",""ปราจีนบุรี!J526"")"),59)</f>
        <v>59</v>
      </c>
      <c r="K631" s="343">
        <f t="shared" ca="1" si="129"/>
        <v>38.311688311688314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IFERROR(__xludf.DUMMYFUNCTION("IMPORTRANGE(""https://docs.google.com/spreadsheets/d/1SX6NBoVAgQJ6U1MVXOaj8PK2l7WJ3RER9xtqwdhxkhw/edit?usp=sharing"",""ปราจีนบุรี!J527"")"),314227.71)</f>
        <v>314227.71000000002</v>
      </c>
      <c r="K632" s="343">
        <f t="shared" ca="1" si="129"/>
        <v>110.81970465802705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IFERROR(__xludf.DUMMYFUNCTION("IMPORTRANGE(""https://docs.google.com/spreadsheets/d/1SX6NBoVAgQJ6U1MVXOaj8PK2l7WJ3RER9xtqwdhxkhw/edit?usp=sharing"",""ปราจีนบุรี!J528"")"),123)</f>
        <v>123</v>
      </c>
      <c r="K633" s="343">
        <f t="shared" ca="1" si="129"/>
        <v>90.441176470588232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IFERROR(__xludf.DUMMYFUNCTION("IMPORTRANGE(""https://docs.google.com/spreadsheets/d/1SX6NBoVAgQJ6U1MVXOaj8PK2l7WJ3RER9xtqwdhxkhw/edit?usp=sharing"",""ปราจีนบุรี!I529"")"),8786000)</f>
        <v>8786000</v>
      </c>
      <c r="J634" s="342">
        <f ca="1">IFERROR(__xludf.DUMMYFUNCTION("IMPORTRANGE(""https://docs.google.com/spreadsheets/d/1SX6NBoVAgQJ6U1MVXOaj8PK2l7WJ3RER9xtqwdhxkhw/edit?usp=sharing"",""ปราจีนบุรี!J529"")"),5726000)</f>
        <v>5726000</v>
      </c>
      <c r="K634" s="343">
        <f t="shared" ca="1" si="129"/>
        <v>65.171864329615303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IFERROR(__xludf.DUMMYFUNCTION("IMPORTRANGE(""https://docs.google.com/spreadsheets/d/1SX6NBoVAgQJ6U1MVXOaj8PK2l7WJ3RER9xtqwdhxkhw/edit?usp=sharing"",""ปราจีนบุรี!I530"")"),180)</f>
        <v>180</v>
      </c>
      <c r="J635" s="505">
        <f ca="1">IFERROR(__xludf.DUMMYFUNCTION("IMPORTRANGE(""https://docs.google.com/spreadsheets/d/1SX6NBoVAgQJ6U1MVXOaj8PK2l7WJ3RER9xtqwdhxkhw/edit?usp=sharing"",""ปราจีนบุรี!J530"")"),124)</f>
        <v>124</v>
      </c>
      <c r="K635" s="487">
        <f t="shared" ca="1" si="129"/>
        <v>68.888888888888886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3283195</v>
      </c>
      <c r="M8" s="23">
        <f t="shared" ca="1" si="0"/>
        <v>2820558.2800000003</v>
      </c>
      <c r="N8" s="23">
        <f t="shared" ca="1" si="0"/>
        <v>2770216.42</v>
      </c>
      <c r="O8" s="22">
        <f t="shared" ref="O8:O16" ca="1" si="1">IF(L8&gt;0,N8*100/L8,0)</f>
        <v>84.375628617855469</v>
      </c>
      <c r="P8" s="22">
        <f t="shared" ref="P8:P16" ca="1" si="2">IF(M8&gt;0,N8*100/M8,0)</f>
        <v>98.215181003102686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3283195</v>
      </c>
      <c r="M10" s="30">
        <f t="shared" ca="1" si="4"/>
        <v>2820558.2800000003</v>
      </c>
      <c r="N10" s="30">
        <f t="shared" ca="1" si="4"/>
        <v>2770216.42</v>
      </c>
      <c r="O10" s="29">
        <f t="shared" ca="1" si="1"/>
        <v>84.375628617855469</v>
      </c>
      <c r="P10" s="29">
        <f t="shared" ca="1" si="2"/>
        <v>98.215181003102686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3229995</v>
      </c>
      <c r="M12" s="38">
        <f t="shared" ca="1" si="6"/>
        <v>2767358.2800000003</v>
      </c>
      <c r="N12" s="38">
        <f t="shared" ca="1" si="6"/>
        <v>2717016.42</v>
      </c>
      <c r="O12" s="38">
        <f t="shared" ca="1" si="1"/>
        <v>84.118285632021099</v>
      </c>
      <c r="P12" s="38">
        <f t="shared" ca="1" si="2"/>
        <v>98.180869446366003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1678995</v>
      </c>
      <c r="M14" s="38">
        <f t="shared" si="8"/>
        <v>0</v>
      </c>
      <c r="N14" s="38">
        <f t="shared" ca="1" si="8"/>
        <v>453650.16000000003</v>
      </c>
      <c r="O14" s="38">
        <f t="shared" ca="1" si="1"/>
        <v>27.019148955178544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2647248</v>
      </c>
      <c r="M18" s="23">
        <f t="shared" ca="1" si="11"/>
        <v>2820558.2800000003</v>
      </c>
      <c r="N18" s="23">
        <f t="shared" ca="1" si="11"/>
        <v>2316566.2599999998</v>
      </c>
      <c r="O18" s="22">
        <f t="shared" ref="O18:O20" ca="1" si="12">IF(L18&gt;0,N18*100/L18,0)</f>
        <v>87.508471439018919</v>
      </c>
      <c r="P18" s="22">
        <f t="shared" ref="P18:P26" ca="1" si="13">IF(M18&gt;0,N18*100/M18,0)</f>
        <v>82.131480013240477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2647248</v>
      </c>
      <c r="M20" s="30">
        <f t="shared" ca="1" si="15"/>
        <v>2820558.2800000003</v>
      </c>
      <c r="N20" s="30">
        <f t="shared" ca="1" si="15"/>
        <v>2316566.2599999998</v>
      </c>
      <c r="O20" s="29">
        <f t="shared" ca="1" si="12"/>
        <v>87.508471439018919</v>
      </c>
      <c r="P20" s="29">
        <f t="shared" ca="1" si="13"/>
        <v>82.131480013240477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2594048</v>
      </c>
      <c r="M22" s="41">
        <f t="shared" ca="1" si="18"/>
        <v>2767358.2800000003</v>
      </c>
      <c r="N22" s="38">
        <f t="shared" ca="1" si="18"/>
        <v>2263366.2599999998</v>
      </c>
      <c r="O22" s="38">
        <f t="shared" ca="1" si="17"/>
        <v>87.25228908640085</v>
      </c>
      <c r="P22" s="38">
        <f t="shared" ca="1" si="13"/>
        <v>81.78797361937535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1043048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453650.16000000003</v>
      </c>
      <c r="O28" s="22">
        <f t="shared" ref="O28:O30" ca="1" si="24">IF(L28&gt;0,N28*100/L28,0)</f>
        <v>71.334586058272151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453650.16000000003</v>
      </c>
      <c r="O30" s="29">
        <f t="shared" ca="1" si="24"/>
        <v>71.334586058272151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453650.16000000003</v>
      </c>
      <c r="O32" s="38">
        <f t="shared" ca="1" si="29"/>
        <v>71.334586058272151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453650.16000000003</v>
      </c>
      <c r="O34" s="38">
        <f t="shared" ca="1" si="29"/>
        <v>71.334586058272151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2647248</v>
      </c>
      <c r="M37" s="54">
        <f t="shared" ca="1" si="33"/>
        <v>2820558.2800000003</v>
      </c>
      <c r="N37" s="54">
        <f t="shared" ca="1" si="33"/>
        <v>2316566.2599999998</v>
      </c>
      <c r="O37" s="55">
        <f t="shared" ca="1" si="29"/>
        <v>87.508471439018919</v>
      </c>
      <c r="P37" s="55">
        <f t="shared" ca="1" si="25"/>
        <v>82.131480013240477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353800</v>
      </c>
      <c r="N41" s="78">
        <f t="shared" ca="1" si="34"/>
        <v>311437.11</v>
      </c>
      <c r="O41" s="77">
        <f t="shared" ref="O41:O43" ca="1" si="35">IF(L41&gt;0,N41*100/L41,0)</f>
        <v>88.026317128321082</v>
      </c>
      <c r="P41" s="77">
        <f t="shared" ref="P41:P43" ca="1" si="36">IF(M41&gt;0,N41*100/M41,0)</f>
        <v>88.026317128321082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353800</v>
      </c>
      <c r="N43" s="78">
        <f t="shared" ca="1" si="38"/>
        <v>311437.11</v>
      </c>
      <c r="O43" s="77">
        <f t="shared" ca="1" si="35"/>
        <v>88.026317128321082</v>
      </c>
      <c r="P43" s="77">
        <f t="shared" ca="1" si="36"/>
        <v>88.026317128321082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IFERROR(__xludf.DUMMYFUNCTION("IMPORTRANGE(""https://docs.google.com/spreadsheets/d/1Yj_ptqi66GCucihVvJfMjLAmec39IyEx_6qawtMGysU/edit?usp=sharing"",""สบก!Q70"")"),353800)</f>
        <v>353800</v>
      </c>
      <c r="N45" s="49">
        <f ca="1">IFERROR(__xludf.DUMMYFUNCTION("IMPORTRANGE(""https://docs.google.com/spreadsheets/d/1Yj_ptqi66GCucihVvJfMjLAmec39IyEx_6qawtMGysU/edit?usp=sharing"",""สบก!R70"")"),311437.11)</f>
        <v>311437.11</v>
      </c>
      <c r="O45" s="38">
        <f ca="1">IF(L45&gt;0,N45*100/L45,0)</f>
        <v>88.026317128321082</v>
      </c>
      <c r="P45" s="38">
        <f ca="1">IF(M45&gt;0,N45*100/M45,0)</f>
        <v>88.026317128321082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328690.28000000003</v>
      </c>
      <c r="N53" s="121">
        <f t="shared" ca="1" si="39"/>
        <v>295009</v>
      </c>
      <c r="O53" s="120">
        <f t="shared" ref="O53:O55" ca="1" si="40">IF(L53&gt;0,N53*100/L53,0)</f>
        <v>95.164193548387104</v>
      </c>
      <c r="P53" s="120">
        <f t="shared" ref="P53:P55" ca="1" si="41">IF(M53&gt;0,N53*100/M53,0)</f>
        <v>89.75288225742483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328690.28000000003</v>
      </c>
      <c r="N55" s="121">
        <f t="shared" ca="1" si="43"/>
        <v>295009</v>
      </c>
      <c r="O55" s="120">
        <f t="shared" ca="1" si="40"/>
        <v>95.164193548387104</v>
      </c>
      <c r="P55" s="120">
        <f t="shared" ca="1" si="41"/>
        <v>89.75288225742483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IFERROR(__xludf.DUMMYFUNCTION("IMPORTRANGE(""https://docs.google.com/spreadsheets/d/1Yj_ptqi66GCucihVvJfMjLAmec39IyEx_6qawtMGysU/edit?usp=sharing"",""สบก!Z70"")"),328690.28)</f>
        <v>328690.28000000003</v>
      </c>
      <c r="N57" s="49">
        <f ca="1">IFERROR(__xludf.DUMMYFUNCTION("IMPORTRANGE(""https://docs.google.com/spreadsheets/d/1Yj_ptqi66GCucihVvJfMjLAmec39IyEx_6qawtMGysU/edit?usp=sharing"",""สบก!AA70"")"),295009)</f>
        <v>295009</v>
      </c>
      <c r="O57" s="38">
        <f ca="1">IF(L57&gt;0,N57*100/L57,0)</f>
        <v>95.164193548387104</v>
      </c>
      <c r="P57" s="38">
        <f ca="1">IF(M57&gt;0,N57*100/M57,0)</f>
        <v>89.75288225742483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668820</v>
      </c>
      <c r="N66" s="152">
        <f t="shared" ca="1" si="45"/>
        <v>510154.66</v>
      </c>
      <c r="O66" s="151">
        <f t="shared" ref="O66:O68" ca="1" si="46">IF(L66&gt;0,N66*100/L66,0)</f>
        <v>91.55683058147882</v>
      </c>
      <c r="P66" s="151">
        <f t="shared" ref="P66:P68" ca="1" si="47">IF(M66&gt;0,N66*100/M66,0)</f>
        <v>76.276824855716043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668820</v>
      </c>
      <c r="N68" s="157">
        <f t="shared" ca="1" si="49"/>
        <v>510154.66</v>
      </c>
      <c r="O68" s="156">
        <f t="shared" ca="1" si="46"/>
        <v>91.55683058147882</v>
      </c>
      <c r="P68" s="156">
        <f t="shared" ca="1" si="47"/>
        <v>76.276824855716043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IFERROR(__xludf.DUMMYFUNCTION("IMPORTRANGE(""https://docs.google.com/spreadsheets/d/1Yj_ptqi66GCucihVvJfMjLAmec39IyEx_6qawtMGysU/edit?usp=sharing"",""สบก!AI70"")"),668820)</f>
        <v>668820</v>
      </c>
      <c r="N70" s="169">
        <f ca="1">IFERROR(__xludf.DUMMYFUNCTION("IMPORTRANGE(""https://docs.google.com/spreadsheets/d/1Yj_ptqi66GCucihVvJfMjLAmec39IyEx_6qawtMGysU/edit?usp=sharing"",""สบก!AJ70"")"),510154.66)</f>
        <v>510154.66</v>
      </c>
      <c r="O70" s="169">
        <f ca="1">IF(L70&gt;0,N70*100/L70,0)</f>
        <v>91.55683058147882</v>
      </c>
      <c r="P70" s="169">
        <f ca="1">IF(M70&gt;0,N70*100/M70,0)</f>
        <v>76.276824855716043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1488</v>
      </c>
      <c r="M118" s="152">
        <f t="shared" ca="1" si="58"/>
        <v>1488</v>
      </c>
      <c r="N118" s="152">
        <f t="shared" ca="1" si="58"/>
        <v>850</v>
      </c>
      <c r="O118" s="151">
        <f t="shared" ref="O118:O120" ca="1" si="59">IF(L118&gt;0,N118*100/L118,0)</f>
        <v>57.123655913978496</v>
      </c>
      <c r="P118" s="151">
        <f t="shared" ref="P118:P120" ca="1" si="60">IF(M118&gt;0,N118*100/M118,0)</f>
        <v>57.123655913978496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1488</v>
      </c>
      <c r="M120" s="157">
        <f t="shared" ca="1" si="62"/>
        <v>1488</v>
      </c>
      <c r="N120" s="157">
        <f t="shared" ca="1" si="62"/>
        <v>850</v>
      </c>
      <c r="O120" s="156">
        <f t="shared" ca="1" si="59"/>
        <v>57.123655913978496</v>
      </c>
      <c r="P120" s="156">
        <f t="shared" ca="1" si="60"/>
        <v>57.123655913978496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1488</v>
      </c>
      <c r="M122" s="168">
        <f ca="1">IFERROR(__xludf.DUMMYFUNCTION("IMPORTRANGE(""https://docs.google.com/spreadsheets/d/1Yj_ptqi66GCucihVvJfMjLAmec39IyEx_6qawtMGysU/edit?usp=sharing"",""สบก!BA70"")"),1488)</f>
        <v>1488</v>
      </c>
      <c r="N122" s="169">
        <f ca="1">IFERROR(__xludf.DUMMYFUNCTION("IMPORTRANGE(""https://docs.google.com/spreadsheets/d/1Yj_ptqi66GCucihVvJfMjLAmec39IyEx_6qawtMGysU/edit?usp=sharing"",""สบก!BB70"")"),850)</f>
        <v>850</v>
      </c>
      <c r="O122" s="169">
        <f ca="1">IF(L122&gt;0,N122*100/L122,0)</f>
        <v>57.123655913978496</v>
      </c>
      <c r="P122" s="169">
        <f ca="1">IF(M122&gt;0,N122*100/M122,0)</f>
        <v>57.123655913978496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IFERROR(__xludf.DUMMYFUNCTION("IMPORTRANGE(""https://docs.google.com/spreadsheets/d/1Yj_ptqi66GCucihVvJfMjLAmec39IyEx_6qawtMGysU/edit?usp=sharing"",""สบก!AX70"")"),1488)</f>
        <v>1488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864325</v>
      </c>
      <c r="M140" s="152">
        <f t="shared" ca="1" si="64"/>
        <v>872325</v>
      </c>
      <c r="N140" s="152">
        <f t="shared" ca="1" si="64"/>
        <v>713704.84</v>
      </c>
      <c r="O140" s="151">
        <f t="shared" ref="O140:O142" ca="1" si="65">IF(L140&gt;0,N140*100/L140,0)</f>
        <v>82.573666155670608</v>
      </c>
      <c r="P140" s="151">
        <f t="shared" ref="P140:P142" ca="1" si="66">IF(M140&gt;0,N140*100/M140,0)</f>
        <v>81.816391826440835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864325</v>
      </c>
      <c r="M142" s="157">
        <f t="shared" ca="1" si="68"/>
        <v>872325</v>
      </c>
      <c r="N142" s="157">
        <f t="shared" ca="1" si="68"/>
        <v>713704.84</v>
      </c>
      <c r="O142" s="156">
        <f t="shared" ca="1" si="65"/>
        <v>82.573666155670608</v>
      </c>
      <c r="P142" s="156">
        <f t="shared" ca="1" si="66"/>
        <v>81.816391826440835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864325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IFERROR(__xludf.DUMMYFUNCTION("IMPORTRANGE(""https://docs.google.com/spreadsheets/d/1Yj_ptqi66GCucihVvJfMjLAmec39IyEx_6qawtMGysU/edit?usp=sharing"",""สบก!BK70"")"),713704.84)</f>
        <v>713704.84</v>
      </c>
      <c r="O144" s="169">
        <f ca="1">IF(L144&gt;0,N144*100/L144,0)</f>
        <v>82.573666155670608</v>
      </c>
      <c r="P144" s="169">
        <f ca="1">IF(M144&gt;0,N144*100/M144,0)</f>
        <v>81.816391826440835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IFERROR(__xludf.DUMMYFUNCTION("IMPORTRANGE(""https://docs.google.com/spreadsheets/d/1Yj_ptqi66GCucihVvJfMjLAmec39IyEx_6qawtMGysU/edit?usp=sharing"",""สบก!BG70"")"),468325)</f>
        <v>468325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IFERROR(__xludf.DUMMYFUNCTION("IMPORTRANGE(""https://docs.google.com/spreadsheets/d/1SX6NBoVAgQJ6U1MVXOaj8PK2l7WJ3RER9xtqwdhxkhw/edit?usp=sharing"",""พระนครศรีอยุธยา!J84"")"),145)</f>
        <v>145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IFERROR(__xludf.DUMMYFUNCTION("IMPORTRANGE(""https://docs.google.com/spreadsheets/d/1SX6NBoVAgQJ6U1MVXOaj8PK2l7WJ3RER9xtqwdhxkhw/edit?usp=sharing"",""พระนครศรีอยุธยา!J85"")"),145)</f>
        <v>145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IFERROR(__xludf.DUMMYFUNCTION("IMPORTRANGE(""https://docs.google.com/spreadsheets/d/1SX6NBoVAgQJ6U1MVXOaj8PK2l7WJ3RER9xtqwdhxkhw/edit?usp=sharing"",""พระนครศรีอยุธยา!J144"")"),16)</f>
        <v>16</v>
      </c>
      <c r="K219" s="269">
        <f ca="1">IF(I219&gt;0,J219*100/I219,0)</f>
        <v>106.66666666666667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IFERROR(__xludf.DUMMYFUNCTION("IMPORTRANGE(""https://docs.google.com/spreadsheets/d/1SX6NBoVAgQJ6U1MVXOaj8PK2l7WJ3RER9xtqwdhxkhw/edit?usp=sharing"",""พระนครศรีอยุธยา!J158"")"),1)</f>
        <v>1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574310</v>
      </c>
      <c r="N329" s="152">
        <f t="shared" ca="1" si="98"/>
        <v>464285.65</v>
      </c>
      <c r="O329" s="151">
        <f t="shared" ref="O329:O331" ca="1" si="99">IF(L329&gt;0,N329*100/L329,0)</f>
        <v>86.088826463444036</v>
      </c>
      <c r="P329" s="151">
        <f t="shared" ref="P329:P331" ca="1" si="100">IF(M329&gt;0,N329*100/M329,0)</f>
        <v>80.842341244275744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574310</v>
      </c>
      <c r="N331" s="157">
        <f t="shared" ca="1" si="102"/>
        <v>464285.65</v>
      </c>
      <c r="O331" s="156">
        <f t="shared" ca="1" si="99"/>
        <v>86.088826463444036</v>
      </c>
      <c r="P331" s="156">
        <f t="shared" ca="1" si="100"/>
        <v>80.842341244275744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IFERROR(__xludf.DUMMYFUNCTION("IMPORTRANGE(""https://docs.google.com/spreadsheets/d/1Yj_ptqi66GCucihVvJfMjLAmec39IyEx_6qawtMGysU/edit?usp=sharing"",""สบก!DM70"")"),411085.65)</f>
        <v>411085.65</v>
      </c>
      <c r="O333" s="169">
        <f ca="1">IF(L333&gt;0,N333*100/L333,0)</f>
        <v>84.566384151735207</v>
      </c>
      <c r="P333" s="169">
        <f ca="1">IF(M333&gt;0,N333*100/M333,0)</f>
        <v>78.886540269808677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IFERROR(__xludf.DUMMYFUNCTION("IMPORTRANGE(""https://docs.google.com/spreadsheets/d/1SX6NBoVAgQJ6U1MVXOaj8PK2l7WJ3RER9xtqwdhxkhw/edit?usp=sharing"",""พระนครศรีอยุธยา!M242"")"),453650.16)</f>
        <v>453650.16</v>
      </c>
      <c r="O347" s="358">
        <f ca="1">+IF(L347&gt;0,N347*100/L347,0)</f>
        <v>71.334586058272151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IFERROR(__xludf.DUMMYFUNCTION("IMPORTRANGE(""https://docs.google.com/spreadsheets/d/1SX6NBoVAgQJ6U1MVXOaj8PK2l7WJ3RER9xtqwdhxkhw/edit?usp=sharing"",""พระนครศรีอยุธยา!M296"")"),154857.6)</f>
        <v>154857.60000000001</v>
      </c>
      <c r="O401" s="373">
        <f ca="1">+IF(L401&gt;0,N401*100/L401,0)</f>
        <v>67.308905985134956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IFERROR(__xludf.DUMMYFUNCTION("IMPORTRANGE(""https://docs.google.com/spreadsheets/d/1SX6NBoVAgQJ6U1MVXOaj8PK2l7WJ3RER9xtqwdhxkhw/edit?usp=sharing"",""พระนครศรีอยุธยา!M299"")"),154857.6)</f>
        <v>154857.60000000001</v>
      </c>
      <c r="O404" s="169">
        <f t="shared" ca="1" si="112"/>
        <v>67.308905985134956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IFERROR(__xludf.DUMMYFUNCTION("IMPORTRANGE(""https://docs.google.com/spreadsheets/d/1SX6NBoVAgQJ6U1MVXOaj8PK2l7WJ3RER9xtqwdhxkhw/edit?usp=sharing"",""พระนครศรีอยุธยา!M301"")"),154857.6)</f>
        <v>154857.60000000001</v>
      </c>
      <c r="O406" s="169">
        <f t="shared" ca="1" si="112"/>
        <v>67.308905985134956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IFERROR(__xludf.DUMMYFUNCTION("IMPORTRANGE(""https://docs.google.com/spreadsheets/d/1SX6NBoVAgQJ6U1MVXOaj8PK2l7WJ3RER9xtqwdhxkhw/edit?usp=sharing"",""พระนครศรีอยุธยา!M302"")"),122057.6)</f>
        <v>122057.60000000001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IFERROR(__xludf.DUMMYFUNCTION("IMPORTRANGE(""https://docs.google.com/spreadsheets/d/1SX6NBoVAgQJ6U1MVXOaj8PK2l7WJ3RER9xtqwdhxkhw/edit?usp=sharing"",""พระนครศรีอยุธยา!M305"")"),32800)</f>
        <v>32800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IFERROR(__xludf.DUMMYFUNCTION("IMPORTRANGE(""https://docs.google.com/spreadsheets/d/1SX6NBoVAgQJ6U1MVXOaj8PK2l7WJ3RER9xtqwdhxkhw/edit?usp=sharing"",""พระนครศรีอยุธยา!M330"")"),107414.1)</f>
        <v>107414.1</v>
      </c>
      <c r="O435" s="412">
        <f t="shared" ref="O435:O439" ca="1" si="114">+IF(L435&gt;0,N435*100/L435,0)</f>
        <v>91.028898305084752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IFERROR(__xludf.DUMMYFUNCTION("IMPORTRANGE(""https://docs.google.com/spreadsheets/d/1SX6NBoVAgQJ6U1MVXOaj8PK2l7WJ3RER9xtqwdhxkhw/edit?usp=sharing"",""พระนครศรีอยุธยา!M332"")"),107414.1)</f>
        <v>107414.1</v>
      </c>
      <c r="O437" s="169">
        <f t="shared" ca="1" si="114"/>
        <v>91.028898305084752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IFERROR(__xludf.DUMMYFUNCTION("IMPORTRANGE(""https://docs.google.com/spreadsheets/d/1SX6NBoVAgQJ6U1MVXOaj8PK2l7WJ3RER9xtqwdhxkhw/edit?usp=sharing"",""พระนครศรีอยุธยา!M334"")"),107414.1)</f>
        <v>107414.1</v>
      </c>
      <c r="O439" s="169">
        <f t="shared" ca="1" si="114"/>
        <v>91.028898305084752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IFERROR(__xludf.DUMMYFUNCTION("IMPORTRANGE(""https://docs.google.com/spreadsheets/d/1SX6NBoVAgQJ6U1MVXOaj8PK2l7WJ3RER9xtqwdhxkhw/edit?usp=sharing"",""พระนครศรีอยุธยา!M338"")"),63214.1)</f>
        <v>63214.1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IFERROR(__xludf.DUMMYFUNCTION("IMPORTRANGE(""https://docs.google.com/spreadsheets/d/1SX6NBoVAgQJ6U1MVXOaj8PK2l7WJ3RER9xtqwdhxkhw/edit?usp=sharing"",""พระนครศรีอยุธยา!J350"")"),1818)</f>
        <v>1818</v>
      </c>
      <c r="K455" s="372">
        <f ca="1">IF(I455&gt;0,J455*100/I455,0)</f>
        <v>82.002706359945876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IFERROR(__xludf.DUMMYFUNCTION("IMPORTRANGE(""https://docs.google.com/spreadsheets/d/1SX6NBoVAgQJ6U1MVXOaj8PK2l7WJ3RER9xtqwdhxkhw/edit?usp=sharing"",""พระนครศรีอยุธยา!M350"")"),58535)</f>
        <v>58535</v>
      </c>
      <c r="O455" s="373">
        <f t="shared" ref="O455:O459" ca="1" si="116">+IF(L455&gt;0,N455*100/L455,0)</f>
        <v>48.553796129631628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IFERROR(__xludf.DUMMYFUNCTION("IMPORTRANGE(""https://docs.google.com/spreadsheets/d/1SX6NBoVAgQJ6U1MVXOaj8PK2l7WJ3RER9xtqwdhxkhw/edit?usp=sharing"",""พระนครศรีอยุธยา!M352"")"),58535)</f>
        <v>58535</v>
      </c>
      <c r="O457" s="169">
        <f t="shared" ca="1" si="116"/>
        <v>48.553796129631628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IFERROR(__xludf.DUMMYFUNCTION("IMPORTRANGE(""https://docs.google.com/spreadsheets/d/1SX6NBoVAgQJ6U1MVXOaj8PK2l7WJ3RER9xtqwdhxkhw/edit?usp=sharing"",""พระนครศรีอยุธยา!M354"")"),58535)</f>
        <v>58535</v>
      </c>
      <c r="O459" s="169">
        <f t="shared" ca="1" si="116"/>
        <v>48.553796129631628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IFERROR(__xludf.DUMMYFUNCTION("IMPORTRANGE(""https://docs.google.com/spreadsheets/d/1SX6NBoVAgQJ6U1MVXOaj8PK2l7WJ3RER9xtqwdhxkhw/edit?usp=sharing"",""พระนครศรีอยุธยา!M358"")"),58535)</f>
        <v>58535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IFERROR(__xludf.DUMMYFUNCTION("IMPORTRANGE(""https://docs.google.com/spreadsheets/d/1SX6NBoVAgQJ6U1MVXOaj8PK2l7WJ3RER9xtqwdhxkhw/edit?usp=sharing"",""พระนครศรีอยุธยา!J359"")"),1818)</f>
        <v>1818</v>
      </c>
      <c r="K464" s="269">
        <f t="shared" ref="K464:K515" ca="1" si="117">IF(I464&gt;0,J464*100/I464,0)</f>
        <v>82.002706359945876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IFERROR(__xludf.DUMMYFUNCTION("IMPORTRANGE(""https://docs.google.com/spreadsheets/d/1SX6NBoVAgQJ6U1MVXOaj8PK2l7WJ3RER9xtqwdhxkhw/edit?usp=sharing"",""พระนครศรีอยุธยา!J376"")"),1818)</f>
        <v>1818</v>
      </c>
      <c r="K481" s="202">
        <f t="shared" ca="1" si="117"/>
        <v>82.002706359945876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IFERROR(__xludf.DUMMYFUNCTION("IMPORTRANGE(""https://docs.google.com/spreadsheets/d/1SX6NBoVAgQJ6U1MVXOaj8PK2l7WJ3RER9xtqwdhxkhw/edit?usp=sharing"",""พระนครศรีอยุธยา!J377"")"),178)</f>
        <v>178</v>
      </c>
      <c r="K482" s="163">
        <f t="shared" ca="1" si="117"/>
        <v>78.414096916299556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IFERROR(__xludf.DUMMYFUNCTION("IMPORTRANGE(""https://docs.google.com/spreadsheets/d/1SX6NBoVAgQJ6U1MVXOaj8PK2l7WJ3RER9xtqwdhxkhw/edit?usp=sharing"",""พระนครศรีอยุธยา!J378"")"),1818)</f>
        <v>1818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IFERROR(__xludf.DUMMYFUNCTION("IMPORTRANGE(""https://docs.google.com/spreadsheets/d/1SX6NBoVAgQJ6U1MVXOaj8PK2l7WJ3RER9xtqwdhxkhw/edit?usp=sharing"",""พระนครศรีอยุธยา!J379"")"),178)</f>
        <v>178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IFERROR(__xludf.DUMMYFUNCTION("IMPORTRANGE(""https://docs.google.com/spreadsheets/d/1SX6NBoVAgQJ6U1MVXOaj8PK2l7WJ3RER9xtqwdhxkhw/edit?usp=sharing"",""พระนครศรีอยุธยา!M436"")"),17228)</f>
        <v>17228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IFERROR(__xludf.DUMMYFUNCTION("IMPORTRANGE(""https://docs.google.com/spreadsheets/d/1SX6NBoVAgQJ6U1MVXOaj8PK2l7WJ3RER9xtqwdhxkhw/edit?usp=sharing"",""พระนครศรีอยุธยา!J459"")"),1007)</f>
        <v>1007</v>
      </c>
      <c r="K564" s="372">
        <f ca="1">IF(I564&gt;0,J564*100/I564,0)</f>
        <v>671.33333333333337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IFERROR(__xludf.DUMMYFUNCTION("IMPORTRANGE(""https://docs.google.com/spreadsheets/d/1SX6NBoVAgQJ6U1MVXOaj8PK2l7WJ3RER9xtqwdhxkhw/edit?usp=sharing"",""พระนครศรีอยุธยา!M459"")"),97118.26)</f>
        <v>97118.26</v>
      </c>
      <c r="O564" s="373">
        <f t="shared" ref="O564:O568" ca="1" si="122">+IF(L564&gt;0,N564*100/L564,0)</f>
        <v>77.27423615531508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IFERROR(__xludf.DUMMYFUNCTION("IMPORTRANGE(""https://docs.google.com/spreadsheets/d/1SX6NBoVAgQJ6U1MVXOaj8PK2l7WJ3RER9xtqwdhxkhw/edit?usp=sharing"",""พระนครศรีอยุธยา!M461"")"),97118.26)</f>
        <v>97118.26</v>
      </c>
      <c r="O566" s="169">
        <f t="shared" ca="1" si="122"/>
        <v>77.27423615531508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IFERROR(__xludf.DUMMYFUNCTION("IMPORTRANGE(""https://docs.google.com/spreadsheets/d/1SX6NBoVAgQJ6U1MVXOaj8PK2l7WJ3RER9xtqwdhxkhw/edit?usp=sharing"",""พระนครศรีอยุธยา!M463"")"),97118.26)</f>
        <v>97118.26</v>
      </c>
      <c r="O568" s="169">
        <f t="shared" ca="1" si="122"/>
        <v>77.27423615531508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IFERROR(__xludf.DUMMYFUNCTION("IMPORTRANGE(""https://docs.google.com/spreadsheets/d/1SX6NBoVAgQJ6U1MVXOaj8PK2l7WJ3RER9xtqwdhxkhw/edit?usp=sharing"",""พระนครศรีอยุธยา!M466"")"),74123.26)</f>
        <v>74123.259999999995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IFERROR(__xludf.DUMMYFUNCTION("IMPORTRANGE(""https://docs.google.com/spreadsheets/d/1SX6NBoVAgQJ6U1MVXOaj8PK2l7WJ3RER9xtqwdhxkhw/edit?usp=sharing"",""พระนครศรีอยุธยา!M467"")"),22995)</f>
        <v>22995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IFERROR(__xludf.DUMMYFUNCTION("IMPORTRANGE(""https://docs.google.com/spreadsheets/d/1SX6NBoVAgQJ6U1MVXOaj8PK2l7WJ3RER9xtqwdhxkhw/edit?usp=sharing"",""พระนครศรีอยุธยา!J468"")"),1007)</f>
        <v>1007</v>
      </c>
      <c r="K573" s="202">
        <f ca="1">IF(I573&gt;0,J573*100/I573,0)</f>
        <v>671.33333333333337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IFERROR(__xludf.DUMMYFUNCTION("IMPORTRANGE(""https://docs.google.com/spreadsheets/d/1SX6NBoVAgQJ6U1MVXOaj8PK2l7WJ3RER9xtqwdhxkhw/edit?usp=sharing"",""พระนครศรีอยุธยา!J472"")"),658)</f>
        <v>658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8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IFERROR(__xludf.DUMMYFUNCTION("IMPORTRANGE(""https://docs.google.com/spreadsheets/d/1SX6NBoVAgQJ6U1MVXOaj8PK2l7WJ3RER9xtqwdhxkhw/edit?usp=sharing"",""พระนครศรีอยุธยา!M492"")"),1385.2)</f>
        <v>1385.2</v>
      </c>
      <c r="O597" s="412">
        <f t="shared" ref="O597:O601" ca="1" si="126">+IF(L597&gt;0,N597*100/L597,0)</f>
        <v>18.975342465753425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IFERROR(__xludf.DUMMYFUNCTION("IMPORTRANGE(""https://docs.google.com/spreadsheets/d/1SX6NBoVAgQJ6U1MVXOaj8PK2l7WJ3RER9xtqwdhxkhw/edit?usp=sharing"",""พระนครศรีอยุธยา!M494"")"),1385.2)</f>
        <v>1385.2</v>
      </c>
      <c r="O599" s="169">
        <f t="shared" ca="1" si="126"/>
        <v>18.975342465753425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IFERROR(__xludf.DUMMYFUNCTION("IMPORTRANGE(""https://docs.google.com/spreadsheets/d/1SX6NBoVAgQJ6U1MVXOaj8PK2l7WJ3RER9xtqwdhxkhw/edit?usp=sharing"",""พระนครศรีอยุธยา!M496"")"),1385.2)</f>
        <v>1385.2</v>
      </c>
      <c r="O601" s="169">
        <f t="shared" ca="1" si="126"/>
        <v>18.975342465753425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IFERROR(__xludf.DUMMYFUNCTION("IMPORTRANGE(""https://docs.google.com/spreadsheets/d/1SX6NBoVAgQJ6U1MVXOaj8PK2l7WJ3RER9xtqwdhxkhw/edit?usp=sharing"",""พระนครศรีอยุธยา!M500"")"),1385.2)</f>
        <v>1385.2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IFERROR(__xludf.DUMMYFUNCTION("IMPORTRANGE(""https://docs.google.com/spreadsheets/d/1SX6NBoVAgQJ6U1MVXOaj8PK2l7WJ3RER9xtqwdhxkhw/edit?usp=sharing"",""พระนครศรีอยุธยา!J523"")"),27020.59)</f>
        <v>27020.59</v>
      </c>
      <c r="K628" s="343">
        <f t="shared" ref="K628:K635" ca="1" si="129">IF(I628&gt;0,J628*100/I628,0)</f>
        <v>8.6177008877919796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IFERROR(__xludf.DUMMYFUNCTION("IMPORTRANGE(""https://docs.google.com/spreadsheets/d/1SX6NBoVAgQJ6U1MVXOaj8PK2l7WJ3RER9xtqwdhxkhw/edit?usp=sharing"",""พระนครศรีอยุธยา!J524"")"),3)</f>
        <v>3</v>
      </c>
      <c r="K629" s="343">
        <f t="shared" ca="1" si="129"/>
        <v>6.8181818181818183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IFERROR(__xludf.DUMMYFUNCTION("IMPORTRANGE(""https://docs.google.com/spreadsheets/d/1SX6NBoVAgQJ6U1MVXOaj8PK2l7WJ3RER9xtqwdhxkhw/edit?usp=sharing"",""พระนครศรีอยุธยา!J525"")"),2605960.22)</f>
        <v>2605960.2200000002</v>
      </c>
      <c r="K630" s="343">
        <f t="shared" ca="1" si="129"/>
        <v>29.41799823992794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IFERROR(__xludf.DUMMYFUNCTION("IMPORTRANGE(""https://docs.google.com/spreadsheets/d/1SX6NBoVAgQJ6U1MVXOaj8PK2l7WJ3RER9xtqwdhxkhw/edit?usp=sharing"",""พระนครศรีอยุธยา!J526"")"),208)</f>
        <v>208</v>
      </c>
      <c r="K631" s="343">
        <f t="shared" ca="1" si="129"/>
        <v>78.195488721804509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IFERROR(__xludf.DUMMYFUNCTION("IMPORTRANGE(""https://docs.google.com/spreadsheets/d/1SX6NBoVAgQJ6U1MVXOaj8PK2l7WJ3RER9xtqwdhxkhw/edit?usp=sharing"",""พระนครศรีอยุธยา!J527"")"),623552.96)</f>
        <v>623552.96</v>
      </c>
      <c r="K632" s="343">
        <f t="shared" ca="1" si="129"/>
        <v>41.022758197169026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IFERROR(__xludf.DUMMYFUNCTION("IMPORTRANGE(""https://docs.google.com/spreadsheets/d/1SX6NBoVAgQJ6U1MVXOaj8PK2l7WJ3RER9xtqwdhxkhw/edit?usp=sharing"",""พระนครศรีอยุธยา!J528"")"),1243)</f>
        <v>1243</v>
      </c>
      <c r="K633" s="343">
        <f t="shared" ca="1" si="129"/>
        <v>83.760107816711596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IFERROR(__xludf.DUMMYFUNCTION("IMPORTRANGE(""https://docs.google.com/spreadsheets/d/1SX6NBoVAgQJ6U1MVXOaj8PK2l7WJ3RER9xtqwdhxkhw/edit?usp=sharing"",""พระนครศรีอยุธยา!J529"")"),1500000)</f>
        <v>1500000</v>
      </c>
      <c r="K634" s="343">
        <f t="shared" ca="1" si="129"/>
        <v>60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IFERROR(__xludf.DUMMYFUNCTION("IMPORTRANGE(""https://docs.google.com/spreadsheets/d/1SX6NBoVAgQJ6U1MVXOaj8PK2l7WJ3RER9xtqwdhxkhw/edit?usp=sharing"",""พระนครศรีอยุธยา!I530"")"),71)</f>
        <v>71</v>
      </c>
      <c r="J635" s="505">
        <f ca="1">IFERROR(__xludf.DUMMYFUNCTION("IMPORTRANGE(""https://docs.google.com/spreadsheets/d/1SX6NBoVAgQJ6U1MVXOaj8PK2l7WJ3RER9xtqwdhxkhw/edit?usp=sharing"",""พระนครศรีอยุธยา!J530"")"),31)</f>
        <v>31</v>
      </c>
      <c r="K635" s="487">
        <f t="shared" ca="1" si="129"/>
        <v>43.661971830985912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16295</v>
      </c>
      <c r="O636" s="511">
        <f t="shared" ref="O636:O640" ca="1" si="130">+IF(L636&gt;0,N636*100/L636,0)</f>
        <v>27.469656102494941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16295</v>
      </c>
      <c r="O638" s="523">
        <f t="shared" ca="1" si="130"/>
        <v>27.469656102494941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16295</v>
      </c>
      <c r="O640" s="523">
        <f t="shared" ca="1" si="130"/>
        <v>27.469656102494941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16295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IFERROR(__xludf.DUMMYFUNCTION("IMPORTRANGE(""https://docs.google.com/spreadsheets/d/1SX6NBoVAgQJ6U1MVXOaj8PK2l7WJ3RER9xtqwdhxkhw/edit#gid=346597447"",""พระนครศรีอยุธยา!M543"")"),1480)</f>
        <v>1480</v>
      </c>
      <c r="O648" s="538">
        <f t="shared" ref="O648:O651" ca="1" si="132">IF(L648&gt;0,N648*100/L648,0)</f>
        <v>9.8404255319148941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IFERROR(__xludf.DUMMYFUNCTION("IMPORTRANGE(""https://docs.google.com/spreadsheets/d/1SX6NBoVAgQJ6U1MVXOaj8PK2l7WJ3RER9xtqwdhxkhw/edit#gid=346597447"",""พระนครศรีอยุธยา!M560"")"),735)</f>
        <v>735</v>
      </c>
      <c r="O665" s="538">
        <f ca="1">IF(L665&gt;0,N665*100/L665,0)</f>
        <v>30.625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IFERROR(__xludf.DUMMYFUNCTION("IMPORTRANGE(""https://docs.google.com/spreadsheets/d/1SX6NBoVAgQJ6U1MVXOaj8PK2l7WJ3RER9xtqwdhxkhw/edit#gid=346597447"",""พระนครศรีอยุธยา!M563"")"),2080)</f>
        <v>2080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IFERROR(__xludf.DUMMYFUNCTION("IMPORTRANGE(""https://docs.google.com/spreadsheets/d/1SX6NBoVAgQJ6U1MVXOaj8PK2l7WJ3RER9xtqwdhxkhw/edit#gid=346597447"",""พระนครศรีอยุธยา!M566"")"),12000)</f>
        <v>12000</v>
      </c>
      <c r="O671" s="538">
        <f ca="1">IF(L671&gt;0,N671*100/L671,0)</f>
        <v>45.454545454545453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1" width="14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2983922</v>
      </c>
      <c r="M8" s="23">
        <f t="shared" ca="1" si="0"/>
        <v>2129649</v>
      </c>
      <c r="N8" s="23">
        <f t="shared" ca="1" si="0"/>
        <v>2538126.86</v>
      </c>
      <c r="O8" s="22">
        <f t="shared" ref="O8:O16" ca="1" si="1">IF(L8&gt;0,N8*100/L8,0)</f>
        <v>85.060094064120975</v>
      </c>
      <c r="P8" s="22">
        <f t="shared" ref="P8:P16" ca="1" si="2">IF(M8&gt;0,N8*100/M8,0)</f>
        <v>119.18052505365908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2983922</v>
      </c>
      <c r="M10" s="30">
        <f t="shared" ca="1" si="4"/>
        <v>2129649</v>
      </c>
      <c r="N10" s="30">
        <f t="shared" ca="1" si="4"/>
        <v>2538126.86</v>
      </c>
      <c r="O10" s="29">
        <f t="shared" ca="1" si="1"/>
        <v>85.060094064120975</v>
      </c>
      <c r="P10" s="29">
        <f t="shared" ca="1" si="2"/>
        <v>119.18052505365908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2757922</v>
      </c>
      <c r="M12" s="38">
        <f t="shared" ca="1" si="6"/>
        <v>1903649</v>
      </c>
      <c r="N12" s="38">
        <f t="shared" ca="1" si="6"/>
        <v>2360126.86</v>
      </c>
      <c r="O12" s="38">
        <f t="shared" ca="1" si="1"/>
        <v>85.576273005545474</v>
      </c>
      <c r="P12" s="38">
        <f t="shared" ca="1" si="2"/>
        <v>123.97909803750586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1210022</v>
      </c>
      <c r="M14" s="38">
        <f t="shared" si="8"/>
        <v>0</v>
      </c>
      <c r="N14" s="38">
        <f t="shared" ca="1" si="8"/>
        <v>640854</v>
      </c>
      <c r="O14" s="38">
        <f t="shared" ca="1" si="1"/>
        <v>52.962177547185092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226000</v>
      </c>
      <c r="M16" s="38">
        <f t="shared" ca="1" si="10"/>
        <v>226000</v>
      </c>
      <c r="N16" s="38">
        <f t="shared" ca="1" si="10"/>
        <v>178000</v>
      </c>
      <c r="O16" s="49">
        <f t="shared" ca="1" si="1"/>
        <v>78.761061946902657</v>
      </c>
      <c r="P16" s="49">
        <f t="shared" ca="1" si="2"/>
        <v>78.761061946902657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2133425</v>
      </c>
      <c r="M18" s="23">
        <f t="shared" ca="1" si="11"/>
        <v>2129649</v>
      </c>
      <c r="N18" s="23">
        <f t="shared" ca="1" si="11"/>
        <v>1897272.8599999999</v>
      </c>
      <c r="O18" s="22">
        <f t="shared" ref="O18:O20" ca="1" si="12">IF(L18&gt;0,N18*100/L18,0)</f>
        <v>88.930844065294067</v>
      </c>
      <c r="P18" s="22">
        <f t="shared" ref="P18:P26" ca="1" si="13">IF(M18&gt;0,N18*100/M18,0)</f>
        <v>89.088523977425382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2133425</v>
      </c>
      <c r="M20" s="30">
        <f t="shared" ca="1" si="15"/>
        <v>2129649</v>
      </c>
      <c r="N20" s="30">
        <f t="shared" ca="1" si="15"/>
        <v>1897272.8599999999</v>
      </c>
      <c r="O20" s="29">
        <f t="shared" ca="1" si="12"/>
        <v>88.930844065294067</v>
      </c>
      <c r="P20" s="29">
        <f t="shared" ca="1" si="13"/>
        <v>89.088523977425382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1907425</v>
      </c>
      <c r="M22" s="41">
        <f t="shared" ca="1" si="18"/>
        <v>1903649</v>
      </c>
      <c r="N22" s="38">
        <f t="shared" ca="1" si="18"/>
        <v>1719272.8599999999</v>
      </c>
      <c r="O22" s="38">
        <f t="shared" ca="1" si="17"/>
        <v>90.13580402899197</v>
      </c>
      <c r="P22" s="38">
        <f t="shared" ca="1" si="13"/>
        <v>90.31459370923946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359525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226000</v>
      </c>
      <c r="M26" s="49">
        <f t="shared" ca="1" si="22"/>
        <v>226000</v>
      </c>
      <c r="N26" s="49">
        <f t="shared" ca="1" si="22"/>
        <v>178000</v>
      </c>
      <c r="O26" s="49">
        <f t="shared" ca="1" si="17"/>
        <v>78.761061946902657</v>
      </c>
      <c r="P26" s="49">
        <f t="shared" ca="1" si="13"/>
        <v>78.761061946902657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640854</v>
      </c>
      <c r="O28" s="22">
        <f t="shared" ref="O28:O30" ca="1" si="24">IF(L28&gt;0,N28*100/L28,0)</f>
        <v>75.35053033696768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640854</v>
      </c>
      <c r="O30" s="29">
        <f t="shared" ca="1" si="24"/>
        <v>75.35053033696768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640854</v>
      </c>
      <c r="O32" s="38">
        <f t="shared" ca="1" si="29"/>
        <v>75.35053033696768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640854</v>
      </c>
      <c r="O34" s="38">
        <f t="shared" ca="1" si="29"/>
        <v>75.35053033696768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2133425</v>
      </c>
      <c r="M37" s="54">
        <f t="shared" ca="1" si="33"/>
        <v>2129649</v>
      </c>
      <c r="N37" s="54">
        <f t="shared" ca="1" si="33"/>
        <v>1897272.8599999999</v>
      </c>
      <c r="O37" s="55">
        <f t="shared" ca="1" si="29"/>
        <v>88.930844065294067</v>
      </c>
      <c r="P37" s="55">
        <f t="shared" ca="1" si="25"/>
        <v>89.088523977425382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910100</v>
      </c>
      <c r="M41" s="78">
        <f t="shared" ca="1" si="34"/>
        <v>910100</v>
      </c>
      <c r="N41" s="78">
        <f t="shared" ca="1" si="34"/>
        <v>809850.04</v>
      </c>
      <c r="O41" s="77">
        <f t="shared" ref="O41:O43" ca="1" si="35">IF(L41&gt;0,N41*100/L41,0)</f>
        <v>88.984731348203496</v>
      </c>
      <c r="P41" s="77">
        <f t="shared" ref="P41:P43" ca="1" si="36">IF(M41&gt;0,N41*100/M41,0)</f>
        <v>88.984731348203496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910100</v>
      </c>
      <c r="M43" s="78">
        <f t="shared" ca="1" si="38"/>
        <v>910100</v>
      </c>
      <c r="N43" s="78">
        <f t="shared" ca="1" si="38"/>
        <v>809850.04</v>
      </c>
      <c r="O43" s="77">
        <f t="shared" ca="1" si="35"/>
        <v>88.984731348203496</v>
      </c>
      <c r="P43" s="77">
        <f t="shared" ca="1" si="36"/>
        <v>88.984731348203496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IFERROR(__xludf.DUMMYFUNCTION("IMPORTRANGE(""https://docs.google.com/spreadsheets/d/1Yj_ptqi66GCucihVvJfMjLAmec39IyEx_6qawtMGysU/edit?usp=sharing"",""สบก!Q71"")"),684100)</f>
        <v>684100</v>
      </c>
      <c r="N45" s="49">
        <f ca="1">IFERROR(__xludf.DUMMYFUNCTION("IMPORTRANGE(""https://docs.google.com/spreadsheets/d/1Yj_ptqi66GCucihVvJfMjLAmec39IyEx_6qawtMGysU/edit?usp=sharing"",""สบก!R71"")"),631850.04)</f>
        <v>631850.04</v>
      </c>
      <c r="O45" s="38">
        <f ca="1">IF(L45&gt;0,N45*100/L45,0)</f>
        <v>92.362233591580178</v>
      </c>
      <c r="P45" s="38">
        <f ca="1">IF(M45&gt;0,N45*100/M45,0)</f>
        <v>92.362233591580178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IFERROR(__xludf.DUMMYFUNCTION("IMPORTRANGE(""https://docs.google.com/spreadsheets/d/1Yj_ptqi66GCucihVvJfMjLAmec39IyEx_6qawtMGysU/edit?usp=sharing"",""สบก!O71"")"),226000)</f>
        <v>226000</v>
      </c>
      <c r="M49" s="49">
        <f ca="1">L49</f>
        <v>226000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78.761061946902657</v>
      </c>
      <c r="P49" s="49">
        <f ca="1">IF(M49&gt;0,N49*100/M49,0)</f>
        <v>78.761061946902657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366224</v>
      </c>
      <c r="N53" s="121">
        <f t="shared" ca="1" si="39"/>
        <v>302824</v>
      </c>
      <c r="O53" s="120">
        <f t="shared" ref="O53:O55" ca="1" si="40">IF(L53&gt;0,N53*100/L53,0)</f>
        <v>81.844324324324319</v>
      </c>
      <c r="P53" s="120">
        <f t="shared" ref="P53:P55" ca="1" si="41">IF(M53&gt;0,N53*100/M53,0)</f>
        <v>82.688190834025079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366224</v>
      </c>
      <c r="N55" s="121">
        <f t="shared" ca="1" si="43"/>
        <v>302824</v>
      </c>
      <c r="O55" s="120">
        <f t="shared" ca="1" si="40"/>
        <v>81.844324324324319</v>
      </c>
      <c r="P55" s="120">
        <f t="shared" ca="1" si="41"/>
        <v>82.688190834025079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IFERROR(__xludf.DUMMYFUNCTION("IMPORTRANGE(""https://docs.google.com/spreadsheets/d/1Yj_ptqi66GCucihVvJfMjLAmec39IyEx_6qawtMGysU/edit?usp=sharing"",""สบก!AA71"")"),302824)</f>
        <v>302824</v>
      </c>
      <c r="O57" s="38">
        <f ca="1">IF(L57&gt;0,N57*100/L57,0)</f>
        <v>81.844324324324319</v>
      </c>
      <c r="P57" s="38">
        <f ca="1">IF(M57&gt;0,N57*100/M57,0)</f>
        <v>82.688190834025079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58000</v>
      </c>
      <c r="M140" s="152">
        <f t="shared" ca="1" si="64"/>
        <v>58000</v>
      </c>
      <c r="N140" s="152">
        <f t="shared" ca="1" si="64"/>
        <v>51191</v>
      </c>
      <c r="O140" s="151">
        <f t="shared" ref="O140:O142" ca="1" si="65">IF(L140&gt;0,N140*100/L140,0)</f>
        <v>88.260344827586209</v>
      </c>
      <c r="P140" s="151">
        <f t="shared" ref="P140:P142" ca="1" si="66">IF(M140&gt;0,N140*100/M140,0)</f>
        <v>88.260344827586209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58000</v>
      </c>
      <c r="M142" s="157">
        <f t="shared" ca="1" si="68"/>
        <v>58000</v>
      </c>
      <c r="N142" s="157">
        <f t="shared" ca="1" si="68"/>
        <v>51191</v>
      </c>
      <c r="O142" s="156">
        <f t="shared" ca="1" si="65"/>
        <v>88.260344827586209</v>
      </c>
      <c r="P142" s="156">
        <f t="shared" ca="1" si="66"/>
        <v>88.260344827586209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58000</v>
      </c>
      <c r="M144" s="168">
        <f ca="1">IFERROR(__xludf.DUMMYFUNCTION("IMPORTRANGE(""https://docs.google.com/spreadsheets/d/1Yj_ptqi66GCucihVvJfMjLAmec39IyEx_6qawtMGysU/edit?usp=sharing"",""สบก!BJ71"")"),58000)</f>
        <v>58000</v>
      </c>
      <c r="N144" s="169">
        <f ca="1">IFERROR(__xludf.DUMMYFUNCTION("IMPORTRANGE(""https://docs.google.com/spreadsheets/d/1Yj_ptqi66GCucihVvJfMjLAmec39IyEx_6qawtMGysU/edit?usp=sharing"",""สบก!BK71"")"),51191)</f>
        <v>51191</v>
      </c>
      <c r="O144" s="169">
        <f ca="1">IF(L144&gt;0,N144*100/L144,0)</f>
        <v>88.260344827586209</v>
      </c>
      <c r="P144" s="169">
        <f ca="1">IF(M144&gt;0,N144*100/M144,0)</f>
        <v>88.260344827586209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IFERROR(__xludf.DUMMYFUNCTION("IMPORTRANGE(""https://docs.google.com/spreadsheets/d/1Yj_ptqi66GCucihVvJfMjLAmec39IyEx_6qawtMGysU/edit?usp=sharing"",""สบก!BG71"")"),58000)</f>
        <v>58000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IFERROR(__xludf.DUMMYFUNCTION("IMPORTRANGE(""https://docs.google.com/spreadsheets/d/1SX6NBoVAgQJ6U1MVXOaj8PK2l7WJ3RER9xtqwdhxkhw/edit?usp=sharing"",""เพชรบุรี!J84"")"),169)</f>
        <v>169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IFERROR(__xludf.DUMMYFUNCTION("IMPORTRANGE(""https://docs.google.com/spreadsheets/d/1SX6NBoVAgQJ6U1MVXOaj8PK2l7WJ3RER9xtqwdhxkhw/edit?usp=sharing"",""เพชรบุรี!J85"")"),169)</f>
        <v>169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IFERROR(__xludf.DUMMYFUNCTION("IMPORTRANGE(""https://docs.google.com/spreadsheets/d/1SX6NBoVAgQJ6U1MVXOaj8PK2l7WJ3RER9xtqwdhxkhw/edit?usp=sharing"",""เพชรบุรี!J228"")"),11)</f>
        <v>11</v>
      </c>
      <c r="K328" s="318">
        <f ca="1">IF(I328&gt;0,J328*100/I328,0)</f>
        <v>33.333333333333336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774200</v>
      </c>
      <c r="M329" s="152">
        <f t="shared" ca="1" si="98"/>
        <v>774200</v>
      </c>
      <c r="N329" s="152">
        <f t="shared" ca="1" si="98"/>
        <v>712282.82</v>
      </c>
      <c r="O329" s="151">
        <f t="shared" ref="O329:O331" ca="1" si="99">IF(L329&gt;0,N329*100/L329,0)</f>
        <v>92.002430896409194</v>
      </c>
      <c r="P329" s="151">
        <f t="shared" ref="P329:P331" ca="1" si="100">IF(M329&gt;0,N329*100/M329,0)</f>
        <v>92.002430896409194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774200</v>
      </c>
      <c r="M331" s="157">
        <f t="shared" ca="1" si="102"/>
        <v>774200</v>
      </c>
      <c r="N331" s="157">
        <f t="shared" ca="1" si="102"/>
        <v>712282.82</v>
      </c>
      <c r="O331" s="156">
        <f t="shared" ca="1" si="99"/>
        <v>92.002430896409194</v>
      </c>
      <c r="P331" s="156">
        <f t="shared" ca="1" si="100"/>
        <v>92.002430896409194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774200</v>
      </c>
      <c r="M333" s="168">
        <f ca="1">IFERROR(__xludf.DUMMYFUNCTION("IMPORTRANGE(""https://docs.google.com/spreadsheets/d/1Yj_ptqi66GCucihVvJfMjLAmec39IyEx_6qawtMGysU/edit?usp=sharing"",""สบก!DL71"")"),774200)</f>
        <v>774200</v>
      </c>
      <c r="N333" s="169">
        <f ca="1">IFERROR(__xludf.DUMMYFUNCTION("IMPORTRANGE(""https://docs.google.com/spreadsheets/d/1Yj_ptqi66GCucihVvJfMjLAmec39IyEx_6qawtMGysU/edit?usp=sharing"",""สบก!DM71"")"),712282.82)</f>
        <v>712282.82</v>
      </c>
      <c r="O333" s="169">
        <f ca="1">IF(L333&gt;0,N333*100/L333,0)</f>
        <v>92.002430896409194</v>
      </c>
      <c r="P333" s="169">
        <f ca="1">IF(M333&gt;0,N333*100/M333,0)</f>
        <v>92.002430896409194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IFERROR(__xludf.DUMMYFUNCTION("IMPORTRANGE(""https://docs.google.com/spreadsheets/d/1Yj_ptqi66GCucihVvJfMjLAmec39IyEx_6qawtMGysU/edit?usp=sharing"",""สบก!DI71"")"),280400)</f>
        <v>280400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IFERROR(__xludf.DUMMYFUNCTION("IMPORTRANGE(""https://docs.google.com/spreadsheets/d/1SX6NBoVAgQJ6U1MVXOaj8PK2l7WJ3RER9xtqwdhxkhw/edit?usp=sharing"",""เพชรบุรี!J236"")"),14)</f>
        <v>14</v>
      </c>
      <c r="K341" s="343">
        <f t="shared" ca="1" si="103"/>
        <v>42.424242424242422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IFERROR(__xludf.DUMMYFUNCTION("IMPORTRANGE(""https://docs.google.com/spreadsheets/d/1SX6NBoVAgQJ6U1MVXOaj8PK2l7WJ3RER9xtqwdhxkhw/edit?usp=sharing"",""เพชรบุรี!J237"")"),170.66)</f>
        <v>170.66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IFERROR(__xludf.DUMMYFUNCTION("IMPORTRANGE(""https://docs.google.com/spreadsheets/d/1SX6NBoVAgQJ6U1MVXOaj8PK2l7WJ3RER9xtqwdhxkhw/edit?usp=sharing"",""เพชรบุรี!J240"")"),11)</f>
        <v>11</v>
      </c>
      <c r="K345" s="343">
        <f t="shared" ca="1" si="103"/>
        <v>33.333333333333336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IFERROR(__xludf.DUMMYFUNCTION("IMPORTRANGE(""https://docs.google.com/spreadsheets/d/1SX6NBoVAgQJ6U1MVXOaj8PK2l7WJ3RER9xtqwdhxkhw/edit?usp=sharing"",""เพชรบุรี!J241"")"),104.49)</f>
        <v>104.49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IFERROR(__xludf.DUMMYFUNCTION("IMPORTRANGE(""https://docs.google.com/spreadsheets/d/1SX6NBoVAgQJ6U1MVXOaj8PK2l7WJ3RER9xtqwdhxkhw/edit?usp=sharing"",""เพชรบุรี!M242"")"),640854)</f>
        <v>640854</v>
      </c>
      <c r="O347" s="358">
        <f ca="1">+IF(L347&gt;0,N347*100/L347,0)</f>
        <v>75.35053033696768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IFERROR(__xludf.DUMMYFUNCTION("IMPORTRANGE(""https://docs.google.com/spreadsheets/d/1SX6NBoVAgQJ6U1MVXOaj8PK2l7WJ3RER9xtqwdhxkhw/edit?usp=sharing"",""เพชรบุรี!M275"")"),199670)</f>
        <v>199670</v>
      </c>
      <c r="O380" s="373">
        <f ca="1">+IF(L380&gt;0,N380*100/L380,0)</f>
        <v>96.198689535555985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IFERROR(__xludf.DUMMYFUNCTION("IMPORTRANGE(""https://docs.google.com/spreadsheets/d/1SX6NBoVAgQJ6U1MVXOaj8PK2l7WJ3RER9xtqwdhxkhw/edit?usp=sharing"",""เพชรบุรี!M278"")"),199670)</f>
        <v>199670</v>
      </c>
      <c r="O383" s="165">
        <f t="shared" ca="1" si="109"/>
        <v>96.198689535555985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IFERROR(__xludf.DUMMYFUNCTION("IMPORTRANGE(""https://docs.google.com/spreadsheets/d/1SX6NBoVAgQJ6U1MVXOaj8PK2l7WJ3RER9xtqwdhxkhw/edit?usp=sharing"",""เพชรบุรี!M280"")"),199670)</f>
        <v>199670</v>
      </c>
      <c r="O385" s="169">
        <f t="shared" ca="1" si="109"/>
        <v>96.198689535555985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IFERROR(__xludf.DUMMYFUNCTION("IMPORTRANGE(""https://docs.google.com/spreadsheets/d/1SX6NBoVAgQJ6U1MVXOaj8PK2l7WJ3RER9xtqwdhxkhw/edit?usp=sharing"",""เพชรบุรี!M284"")"),17200)</f>
        <v>17200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IFERROR(__xludf.DUMMYFUNCTION("IMPORTRANGE(""https://docs.google.com/spreadsheets/d/1SX6NBoVAgQJ6U1MVXOaj8PK2l7WJ3RER9xtqwdhxkhw/edit?usp=sharing"",""เพชรบุรี!M296"")"),147467)</f>
        <v>147467</v>
      </c>
      <c r="O401" s="373">
        <f ca="1">+IF(L401&gt;0,N401*100/L401,0)</f>
        <v>71.240096618357484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IFERROR(__xludf.DUMMYFUNCTION("IMPORTRANGE(""https://docs.google.com/spreadsheets/d/1SX6NBoVAgQJ6U1MVXOaj8PK2l7WJ3RER9xtqwdhxkhw/edit?usp=sharing"",""เพชรบุรี!M299"")"),147467)</f>
        <v>147467</v>
      </c>
      <c r="O404" s="169">
        <f t="shared" ca="1" si="112"/>
        <v>71.240096618357484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IFERROR(__xludf.DUMMYFUNCTION("IMPORTRANGE(""https://docs.google.com/spreadsheets/d/1SX6NBoVAgQJ6U1MVXOaj8PK2l7WJ3RER9xtqwdhxkhw/edit?usp=sharing"",""เพชรบุรี!M301"")"),147467)</f>
        <v>147467</v>
      </c>
      <c r="O406" s="169">
        <f t="shared" ca="1" si="112"/>
        <v>71.240096618357484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IFERROR(__xludf.DUMMYFUNCTION("IMPORTRANGE(""https://docs.google.com/spreadsheets/d/1SX6NBoVAgQJ6U1MVXOaj8PK2l7WJ3RER9xtqwdhxkhw/edit?usp=sharing"",""เพชรบุรี!M305"")"),2360)</f>
        <v>2360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IFERROR(__xludf.DUMMYFUNCTION("IMPORTRANGE(""https://docs.google.com/spreadsheets/d/1SX6NBoVAgQJ6U1MVXOaj8PK2l7WJ3RER9xtqwdhxkhw/edit?usp=sharing"",""เพชรบุรี!J350"")"),2359)</f>
        <v>2359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IFERROR(__xludf.DUMMYFUNCTION("IMPORTRANGE(""https://docs.google.com/spreadsheets/d/1SX6NBoVAgQJ6U1MVXOaj8PK2l7WJ3RER9xtqwdhxkhw/edit?usp=sharing"",""เพชรบุรี!M350"")"),36230)</f>
        <v>36230</v>
      </c>
      <c r="O455" s="373">
        <f t="shared" ref="O455:O459" ca="1" si="116">+IF(L455&gt;0,N455*100/L455,0)</f>
        <v>33.469749739022788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IFERROR(__xludf.DUMMYFUNCTION("IMPORTRANGE(""https://docs.google.com/spreadsheets/d/1SX6NBoVAgQJ6U1MVXOaj8PK2l7WJ3RER9xtqwdhxkhw/edit?usp=sharing"",""เพชรบุรี!M352"")"),36230)</f>
        <v>36230</v>
      </c>
      <c r="O457" s="169">
        <f t="shared" ca="1" si="116"/>
        <v>33.469749739022788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IFERROR(__xludf.DUMMYFUNCTION("IMPORTRANGE(""https://docs.google.com/spreadsheets/d/1SX6NBoVAgQJ6U1MVXOaj8PK2l7WJ3RER9xtqwdhxkhw/edit?usp=sharing"",""เพชรบุรี!M354"")"),36230)</f>
        <v>36230</v>
      </c>
      <c r="O459" s="169">
        <f t="shared" ca="1" si="116"/>
        <v>33.469749739022788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IFERROR(__xludf.DUMMYFUNCTION("IMPORTRANGE(""https://docs.google.com/spreadsheets/d/1SX6NBoVAgQJ6U1MVXOaj8PK2l7WJ3RER9xtqwdhxkhw/edit?usp=sharing"",""เพชรบุรี!M358"")"),36230)</f>
        <v>36230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IFERROR(__xludf.DUMMYFUNCTION("IMPORTRANGE(""https://docs.google.com/spreadsheets/d/1SX6NBoVAgQJ6U1MVXOaj8PK2l7WJ3RER9xtqwdhxkhw/edit?usp=sharing"",""เพชรบุรี!J359"")"),2359)</f>
        <v>2359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IFERROR(__xludf.DUMMYFUNCTION("IMPORTRANGE(""https://docs.google.com/spreadsheets/d/1SX6NBoVAgQJ6U1MVXOaj8PK2l7WJ3RER9xtqwdhxkhw/edit?usp=sharing"",""เพชรบุรี!J376"")"),2359)</f>
        <v>2359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IFERROR(__xludf.DUMMYFUNCTION("IMPORTRANGE(""https://docs.google.com/spreadsheets/d/1SX6NBoVAgQJ6U1MVXOaj8PK2l7WJ3RER9xtqwdhxkhw/edit?usp=sharing"",""เพชรบุรี!J377"")"),311)</f>
        <v>311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IFERROR(__xludf.DUMMYFUNCTION("IMPORTRANGE(""https://docs.google.com/spreadsheets/d/1SX6NBoVAgQJ6U1MVXOaj8PK2l7WJ3RER9xtqwdhxkhw/edit?usp=sharing"",""เพชรบุรี!J378"")"),2149)</f>
        <v>2149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IFERROR(__xludf.DUMMYFUNCTION("IMPORTRANGE(""https://docs.google.com/spreadsheets/d/1SX6NBoVAgQJ6U1MVXOaj8PK2l7WJ3RER9xtqwdhxkhw/edit?usp=sharing"",""เพชรบุรี!J379"")"),286)</f>
        <v>286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IFERROR(__xludf.DUMMYFUNCTION("IMPORTRANGE(""https://docs.google.com/spreadsheets/d/1SX6NBoVAgQJ6U1MVXOaj8PK2l7WJ3RER9xtqwdhxkhw/edit?usp=sharing"",""เพชรบุรี!J388"")"),189)</f>
        <v>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IFERROR(__xludf.DUMMYFUNCTION("IMPORTRANGE(""https://docs.google.com/spreadsheets/d/1SX6NBoVAgQJ6U1MVXOaj8PK2l7WJ3RER9xtqwdhxkhw/edit?usp=sharing"",""เพชรบุรี!J389"")"),21)</f>
        <v>21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IFERROR(__xludf.DUMMYFUNCTION("IMPORTRANGE(""https://docs.google.com/spreadsheets/d/1SX6NBoVAgQJ6U1MVXOaj8PK2l7WJ3RER9xtqwdhxkhw/edit?usp=sharing"",""เพชรบุรี!J392"")"),534)</f>
        <v>534</v>
      </c>
      <c r="K497" s="444">
        <f t="shared" ca="1" si="117"/>
        <v>100.18761726078799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IFERROR(__xludf.DUMMYFUNCTION("IMPORTRANGE(""https://docs.google.com/spreadsheets/d/1SX6NBoVAgQJ6U1MVXOaj8PK2l7WJ3RER9xtqwdhxkhw/edit?usp=sharing"",""เพชรบุรี!J393"")"),534)</f>
        <v>534</v>
      </c>
      <c r="K498" s="202">
        <f t="shared" ca="1" si="117"/>
        <v>100.18761726078799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IFERROR(__xludf.DUMMYFUNCTION("IMPORTRANGE(""https://docs.google.com/spreadsheets/d/1SX6NBoVAgQJ6U1MVXOaj8PK2l7WJ3RER9xtqwdhxkhw/edit?usp=sharing"",""เพชรบุรี!J394"")"),136)</f>
        <v>136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IFERROR(__xludf.DUMMYFUNCTION("IMPORTRANGE(""https://docs.google.com/spreadsheets/d/1SX6NBoVAgQJ6U1MVXOaj8PK2l7WJ3RER9xtqwdhxkhw/edit?usp=sharing"",""เพชรบุรี!J395"")"),29)</f>
        <v>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IFERROR(__xludf.DUMMYFUNCTION("IMPORTRANGE(""https://docs.google.com/spreadsheets/d/1SX6NBoVAgQJ6U1MVXOaj8PK2l7WJ3RER9xtqwdhxkhw/edit?usp=sharing"",""เพชรบุรี!J397"")"),1)</f>
        <v>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IFERROR(__xludf.DUMMYFUNCTION("IMPORTRANGE(""https://docs.google.com/spreadsheets/d/1SX6NBoVAgQJ6U1MVXOaj8PK2l7WJ3RER9xtqwdhxkhw/edit?usp=sharing"",""เพชรบุรี!J399"")"),28)</f>
        <v>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IFERROR(__xludf.DUMMYFUNCTION("IMPORTRANGE(""https://docs.google.com/spreadsheets/d/1SX6NBoVAgQJ6U1MVXOaj8PK2l7WJ3RER9xtqwdhxkhw/edit?usp=sharing"",""เพชรบุรี!J400"")"),31)</f>
        <v>31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IFERROR(__xludf.DUMMYFUNCTION("IMPORTRANGE(""https://docs.google.com/spreadsheets/d/1SX6NBoVAgQJ6U1MVXOaj8PK2l7WJ3RER9xtqwdhxkhw/edit?usp=sharing"",""เพชรบุรี!J409"")"),505)</f>
        <v>505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IFERROR(__xludf.DUMMYFUNCTION("IMPORTRANGE(""https://docs.google.com/spreadsheets/d/1SX6NBoVAgQJ6U1MVXOaj8PK2l7WJ3RER9xtqwdhxkhw/edit?usp=sharing"",""เพชรบุรี!J410"")"),104)</f>
        <v>104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IFERROR(__xludf.DUMMYFUNCTION("IMPORTRANGE(""https://docs.google.com/spreadsheets/d/1SX6NBoVAgQJ6U1MVXOaj8PK2l7WJ3RER9xtqwdhxkhw/edit?usp=sharing"",""เพชรบุรี!M428"")"),20325)</f>
        <v>20325</v>
      </c>
      <c r="O533" s="412">
        <f t="shared" ref="O533:O537" ca="1" si="118">+IF(L533&gt;0,N533*100/L533,0)</f>
        <v>59.187536400698896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IFERROR(__xludf.DUMMYFUNCTION("IMPORTRANGE(""https://docs.google.com/spreadsheets/d/1SX6NBoVAgQJ6U1MVXOaj8PK2l7WJ3RER9xtqwdhxkhw/edit?usp=sharing"",""เพชรบุรี!M430"")"),20325)</f>
        <v>20325</v>
      </c>
      <c r="O535" s="169">
        <f t="shared" ca="1" si="118"/>
        <v>59.187536400698896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IFERROR(__xludf.DUMMYFUNCTION("IMPORTRANGE(""https://docs.google.com/spreadsheets/d/1SX6NBoVAgQJ6U1MVXOaj8PK2l7WJ3RER9xtqwdhxkhw/edit?usp=sharing"",""เพชรบุรี!M432"")"),20325)</f>
        <v>20325</v>
      </c>
      <c r="O537" s="169">
        <f t="shared" ca="1" si="118"/>
        <v>59.187536400698896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IFERROR(__xludf.DUMMYFUNCTION("IMPORTRANGE(""https://docs.google.com/spreadsheets/d/1SX6NBoVAgQJ6U1MVXOaj8PK2l7WJ3RER9xtqwdhxkhw/edit?usp=sharing"",""เพชรบุรี!M433"")"),20325)</f>
        <v>20325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IFERROR(__xludf.DUMMYFUNCTION("IMPORTRANGE(""https://docs.google.com/spreadsheets/d/1SX6NBoVAgQJ6U1MVXOaj8PK2l7WJ3RER9xtqwdhxkhw/edit?usp=sharing"",""เพชรบุรี!J459"")"),635)</f>
        <v>635</v>
      </c>
      <c r="K564" s="372">
        <f ca="1">IF(I564&gt;0,J564*100/I564,0)</f>
        <v>423.33333333333331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IFERROR(__xludf.DUMMYFUNCTION("IMPORTRANGE(""https://docs.google.com/spreadsheets/d/1SX6NBoVAgQJ6U1MVXOaj8PK2l7WJ3RER9xtqwdhxkhw/edit?usp=sharing"",""เพชรบุรี!M459"")"),113263)</f>
        <v>113263</v>
      </c>
      <c r="O564" s="373">
        <f t="shared" ref="O564:O568" ca="1" si="122">+IF(L564&gt;0,N564*100/L564,0)</f>
        <v>92.53513071895425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IFERROR(__xludf.DUMMYFUNCTION("IMPORTRANGE(""https://docs.google.com/spreadsheets/d/1SX6NBoVAgQJ6U1MVXOaj8PK2l7WJ3RER9xtqwdhxkhw/edit?usp=sharing"",""เพชรบุรี!M461"")"),113263)</f>
        <v>113263</v>
      </c>
      <c r="O566" s="169">
        <f t="shared" ca="1" si="122"/>
        <v>92.53513071895425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IFERROR(__xludf.DUMMYFUNCTION("IMPORTRANGE(""https://docs.google.com/spreadsheets/d/1SX6NBoVAgQJ6U1MVXOaj8PK2l7WJ3RER9xtqwdhxkhw/edit?usp=sharing"",""เพชรบุรี!M463"")"),113263)</f>
        <v>113263</v>
      </c>
      <c r="O568" s="169">
        <f t="shared" ca="1" si="122"/>
        <v>92.53513071895425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IFERROR(__xludf.DUMMYFUNCTION("IMPORTRANGE(""https://docs.google.com/spreadsheets/d/1SX6NBoVAgQJ6U1MVXOaj8PK2l7WJ3RER9xtqwdhxkhw/edit?usp=sharing"",""เพชรบุรี!M467"")"),14630)</f>
        <v>14630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IFERROR(__xludf.DUMMYFUNCTION("IMPORTRANGE(""https://docs.google.com/spreadsheets/d/1SX6NBoVAgQJ6U1MVXOaj8PK2l7WJ3RER9xtqwdhxkhw/edit?usp=sharing"",""เพชรบุรี!J468"")"),635)</f>
        <v>635</v>
      </c>
      <c r="K573" s="202">
        <f ca="1">IF(I573&gt;0,J573*100/I573,0)</f>
        <v>423.33333333333331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IFERROR(__xludf.DUMMYFUNCTION("IMPORTRANGE(""https://docs.google.com/spreadsheets/d/1SX6NBoVAgQJ6U1MVXOaj8PK2l7WJ3RER9xtqwdhxkhw/edit?usp=sharing"",""เพชรบุรี!J471"")"),115)</f>
        <v>115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IFERROR(__xludf.DUMMYFUNCTION("IMPORTRANGE(""https://docs.google.com/spreadsheets/d/1SX6NBoVAgQJ6U1MVXOaj8PK2l7WJ3RER9xtqwdhxkhw/edit?usp=sharing"",""เพชรบุรี!J472"")"),520)</f>
        <v>520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IFERROR(__xludf.DUMMYFUNCTION("IMPORTRANGE(""https://docs.google.com/spreadsheets/d/1SX6NBoVAgQJ6U1MVXOaj8PK2l7WJ3RER9xtqwdhxkhw/edit?usp=sharing"",""เพชรบุรี!J523"")"),1009591.66)</f>
        <v>1009591.66</v>
      </c>
      <c r="K628" s="343">
        <f t="shared" ref="K628:K635" ca="1" si="129">IF(I628&gt;0,J628*100/I628,0)</f>
        <v>87.883855998361682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IFERROR(__xludf.DUMMYFUNCTION("IMPORTRANGE(""https://docs.google.com/spreadsheets/d/1SX6NBoVAgQJ6U1MVXOaj8PK2l7WJ3RER9xtqwdhxkhw/edit?usp=sharing"",""เพชรบุรี!J524"")"),74)</f>
        <v>74</v>
      </c>
      <c r="K629" s="343">
        <f t="shared" ca="1" si="129"/>
        <v>86.04651162790698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IFERROR(__xludf.DUMMYFUNCTION("IMPORTRANGE(""https://docs.google.com/spreadsheets/d/1SX6NBoVAgQJ6U1MVXOaj8PK2l7WJ3RER9xtqwdhxkhw/edit?usp=sharing"",""เพชรบุรี!J525"")"),340989.93)</f>
        <v>340989.93</v>
      </c>
      <c r="K630" s="343">
        <f t="shared" ca="1" si="129"/>
        <v>70.112186100426399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IFERROR(__xludf.DUMMYFUNCTION("IMPORTRANGE(""https://docs.google.com/spreadsheets/d/1SX6NBoVAgQJ6U1MVXOaj8PK2l7WJ3RER9xtqwdhxkhw/edit?usp=sharing"",""เพชรบุรี!J526"")"),20)</f>
        <v>20</v>
      </c>
      <c r="K631" s="343">
        <f t="shared" ca="1" si="129"/>
        <v>95.238095238095241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IFERROR(__xludf.DUMMYFUNCTION("IMPORTRANGE(""https://docs.google.com/spreadsheets/d/1SX6NBoVAgQJ6U1MVXOaj8PK2l7WJ3RER9xtqwdhxkhw/edit?usp=sharing"",""เพชรบุรี!J527"")"),277216.04)</f>
        <v>277216.03999999998</v>
      </c>
      <c r="K632" s="343">
        <f t="shared" ca="1" si="129"/>
        <v>24779.087374301671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IFERROR(__xludf.DUMMYFUNCTION("IMPORTRANGE(""https://docs.google.com/spreadsheets/d/1SX6NBoVAgQJ6U1MVXOaj8PK2l7WJ3RER9xtqwdhxkhw/edit?usp=sharing"",""เพชรบุรี!J528"")"),23)</f>
        <v>23</v>
      </c>
      <c r="K633" s="343">
        <f t="shared" ca="1" si="129"/>
        <v>2300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topLeftCell="E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5.71093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3103894</v>
      </c>
      <c r="M8" s="23">
        <f t="shared" ca="1" si="0"/>
        <v>2129471</v>
      </c>
      <c r="N8" s="23">
        <f t="shared" ca="1" si="0"/>
        <v>2569205</v>
      </c>
      <c r="O8" s="22">
        <f t="shared" ref="O8:O16" ca="1" si="1">IF(L8&gt;0,N8*100/L8,0)</f>
        <v>82.773606315164116</v>
      </c>
      <c r="P8" s="22">
        <f t="shared" ref="P8:P16" ca="1" si="2">IF(M8&gt;0,N8*100/M8,0)</f>
        <v>120.64991727992539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3103894</v>
      </c>
      <c r="M10" s="30">
        <f t="shared" ca="1" si="4"/>
        <v>2129471</v>
      </c>
      <c r="N10" s="30">
        <f t="shared" ca="1" si="4"/>
        <v>2569205</v>
      </c>
      <c r="O10" s="29">
        <f t="shared" ca="1" si="1"/>
        <v>82.773606315164116</v>
      </c>
      <c r="P10" s="29">
        <f t="shared" ca="1" si="2"/>
        <v>120.64991727992539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2956894</v>
      </c>
      <c r="M12" s="38">
        <f t="shared" ca="1" si="6"/>
        <v>1982471</v>
      </c>
      <c r="N12" s="38">
        <f t="shared" ca="1" si="6"/>
        <v>2422205</v>
      </c>
      <c r="O12" s="38">
        <f t="shared" ca="1" si="1"/>
        <v>81.917207718639901</v>
      </c>
      <c r="P12" s="38">
        <f t="shared" ca="1" si="2"/>
        <v>122.18110630622087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1749894</v>
      </c>
      <c r="M14" s="38">
        <f t="shared" si="8"/>
        <v>0</v>
      </c>
      <c r="N14" s="38">
        <f t="shared" ca="1" si="8"/>
        <v>788503</v>
      </c>
      <c r="O14" s="38">
        <f t="shared" ca="1" si="1"/>
        <v>45.060043636928867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2129471</v>
      </c>
      <c r="N18" s="23">
        <f t="shared" ca="1" si="11"/>
        <v>1780702</v>
      </c>
      <c r="O18" s="22">
        <f t="shared" ref="O18:O20" ca="1" si="12">IF(L18&gt;0,N18*100/L18,0)</f>
        <v>89.211515772439995</v>
      </c>
      <c r="P18" s="22">
        <f t="shared" ref="P18:P26" ca="1" si="13">IF(M18&gt;0,N18*100/M18,0)</f>
        <v>83.621800907361504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2129471</v>
      </c>
      <c r="N20" s="30">
        <f t="shared" ca="1" si="15"/>
        <v>1780702</v>
      </c>
      <c r="O20" s="29">
        <f t="shared" ca="1" si="12"/>
        <v>89.211515772439995</v>
      </c>
      <c r="P20" s="29">
        <f t="shared" ca="1" si="13"/>
        <v>83.621800907361504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1982471</v>
      </c>
      <c r="N22" s="38">
        <f t="shared" ca="1" si="18"/>
        <v>1633702</v>
      </c>
      <c r="O22" s="38">
        <f t="shared" ca="1" si="17"/>
        <v>88.353825893907398</v>
      </c>
      <c r="P22" s="38">
        <f t="shared" ca="1" si="13"/>
        <v>82.407359300590016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1107849</v>
      </c>
      <c r="M28" s="23">
        <f t="shared" si="23"/>
        <v>0</v>
      </c>
      <c r="N28" s="23">
        <f t="shared" ca="1" si="23"/>
        <v>788503</v>
      </c>
      <c r="O28" s="22">
        <f t="shared" ref="O28:O30" ca="1" si="24">IF(L28&gt;0,N28*100/L28,0)</f>
        <v>71.174230423099175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1107849</v>
      </c>
      <c r="M30" s="30">
        <f t="shared" si="27"/>
        <v>0</v>
      </c>
      <c r="N30" s="30">
        <f t="shared" ca="1" si="27"/>
        <v>788503</v>
      </c>
      <c r="O30" s="29">
        <f t="shared" ca="1" si="24"/>
        <v>71.174230423099175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1107849</v>
      </c>
      <c r="M32" s="38">
        <f t="shared" si="30"/>
        <v>0</v>
      </c>
      <c r="N32" s="38">
        <f t="shared" ca="1" si="30"/>
        <v>788503</v>
      </c>
      <c r="O32" s="38">
        <f t="shared" ca="1" si="29"/>
        <v>71.174230423099175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1107849</v>
      </c>
      <c r="M34" s="38">
        <f t="shared" si="32"/>
        <v>0</v>
      </c>
      <c r="N34" s="38">
        <f t="shared" ca="1" si="32"/>
        <v>788503</v>
      </c>
      <c r="O34" s="38">
        <f t="shared" ca="1" si="29"/>
        <v>71.174230423099175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2129471</v>
      </c>
      <c r="N37" s="54">
        <f t="shared" ca="1" si="33"/>
        <v>1780702</v>
      </c>
      <c r="O37" s="55">
        <f t="shared" ca="1" si="29"/>
        <v>89.211515772439995</v>
      </c>
      <c r="P37" s="55">
        <f t="shared" ca="1" si="25"/>
        <v>83.621800907361504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327300</v>
      </c>
      <c r="N41" s="78">
        <f t="shared" ca="1" si="34"/>
        <v>268768.5</v>
      </c>
      <c r="O41" s="77">
        <f t="shared" ref="O41:O43" ca="1" si="35">IF(L41&gt;0,N41*100/L41,0)</f>
        <v>85.649617590822174</v>
      </c>
      <c r="P41" s="77">
        <f t="shared" ref="P41:P43" ca="1" si="36">IF(M41&gt;0,N41*100/M41,0)</f>
        <v>82.116865261228227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327300</v>
      </c>
      <c r="N43" s="78">
        <f t="shared" ca="1" si="38"/>
        <v>268768.5</v>
      </c>
      <c r="O43" s="77">
        <f t="shared" ca="1" si="35"/>
        <v>85.649617590822174</v>
      </c>
      <c r="P43" s="77">
        <f t="shared" ca="1" si="36"/>
        <v>82.116865261228227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IFERROR(__xludf.DUMMYFUNCTION("IMPORTRANGE(""https://docs.google.com/spreadsheets/d/1Yj_ptqi66GCucihVvJfMjLAmec39IyEx_6qawtMGysU/edit?usp=sharing"",""สบก!R72"")"),268768.5)</f>
        <v>268768.5</v>
      </c>
      <c r="O45" s="38">
        <f ca="1">IF(L45&gt;0,N45*100/L45,0)</f>
        <v>85.649617590822174</v>
      </c>
      <c r="P45" s="38">
        <f ca="1">IF(M45&gt;0,N45*100/M45,0)</f>
        <v>82.116865261228227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342086</v>
      </c>
      <c r="N53" s="121">
        <f t="shared" ca="1" si="39"/>
        <v>313525</v>
      </c>
      <c r="O53" s="120">
        <f t="shared" ref="O53:O55" ca="1" si="40">IF(L53&gt;0,N53*100/L53,0)</f>
        <v>111.97321428571429</v>
      </c>
      <c r="P53" s="120">
        <f t="shared" ref="P53:P55" ca="1" si="41">IF(M53&gt;0,N53*100/M53,0)</f>
        <v>91.650929883128811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342086</v>
      </c>
      <c r="N55" s="121">
        <f t="shared" ca="1" si="43"/>
        <v>313525</v>
      </c>
      <c r="O55" s="120">
        <f t="shared" ca="1" si="40"/>
        <v>111.97321428571429</v>
      </c>
      <c r="P55" s="120">
        <f t="shared" ca="1" si="41"/>
        <v>91.650929883128811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IFERROR(__xludf.DUMMYFUNCTION("IMPORTRANGE(""https://docs.google.com/spreadsheets/d/1Yj_ptqi66GCucihVvJfMjLAmec39IyEx_6qawtMGysU/edit?usp=sharing"",""สบก!Z72"")"),342086)</f>
        <v>342086</v>
      </c>
      <c r="N57" s="49">
        <f ca="1">IFERROR(__xludf.DUMMYFUNCTION("IMPORTRANGE(""https://docs.google.com/spreadsheets/d/1Yj_ptqi66GCucihVvJfMjLAmec39IyEx_6qawtMGysU/edit?usp=sharing"",""สบก!AA72"")"),313525)</f>
        <v>313525</v>
      </c>
      <c r="O57" s="38">
        <f ca="1">IF(L57&gt;0,N57*100/L57,0)</f>
        <v>111.97321428571429</v>
      </c>
      <c r="P57" s="38">
        <f ca="1">IF(M57&gt;0,N57*100/M57,0)</f>
        <v>91.650929883128811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11340</v>
      </c>
      <c r="N66" s="152">
        <f t="shared" ca="1" si="45"/>
        <v>11340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11340</v>
      </c>
      <c r="N68" s="157">
        <f t="shared" ca="1" si="49"/>
        <v>11340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IFERROR(__xludf.DUMMYFUNCTION("IMPORTRANGE(""https://docs.google.com/spreadsheets/d/1Yj_ptqi66GCucihVvJfMjLAmec39IyEx_6qawtMGysU/edit?usp=sharing"",""สบก!AI72"")"),11340)</f>
        <v>11340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348900</v>
      </c>
      <c r="N140" s="152">
        <f t="shared" ca="1" si="64"/>
        <v>326869.96999999997</v>
      </c>
      <c r="O140" s="151">
        <f t="shared" ref="O140:O142" ca="1" si="65">IF(L140&gt;0,N140*100/L140,0)</f>
        <v>95.884414784394238</v>
      </c>
      <c r="P140" s="151">
        <f t="shared" ref="P140:P142" ca="1" si="66">IF(M140&gt;0,N140*100/M140,0)</f>
        <v>93.685861278303221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348900</v>
      </c>
      <c r="N142" s="157">
        <f t="shared" ca="1" si="68"/>
        <v>326869.96999999997</v>
      </c>
      <c r="O142" s="156">
        <f t="shared" ca="1" si="65"/>
        <v>95.884414784394238</v>
      </c>
      <c r="P142" s="156">
        <f t="shared" ca="1" si="66"/>
        <v>93.685861278303221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IFERROR(__xludf.DUMMYFUNCTION("IMPORTRANGE(""https://docs.google.com/spreadsheets/d/1Yj_ptqi66GCucihVvJfMjLAmec39IyEx_6qawtMGysU/edit?usp=sharing"",""สบก!BK72"")"),326869.97)</f>
        <v>326869.96999999997</v>
      </c>
      <c r="O144" s="169">
        <f ca="1">IF(L144&gt;0,N144*100/L144,0)</f>
        <v>95.884414784394238</v>
      </c>
      <c r="P144" s="169">
        <f ca="1">IF(M144&gt;0,N144*100/M144,0)</f>
        <v>93.685861278303221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171518.1</v>
      </c>
      <c r="O250" s="151">
        <f t="shared" ref="O250:O252" ca="1" si="78">IF(L250&gt;0,N250*100/L250,0)</f>
        <v>86.19</v>
      </c>
      <c r="P250" s="151">
        <f t="shared" ref="P250:P252" ca="1" si="79">IF(M250&gt;0,N250*100/M250,0)</f>
        <v>86.19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171518.1</v>
      </c>
      <c r="O252" s="156">
        <f t="shared" ca="1" si="78"/>
        <v>86.19</v>
      </c>
      <c r="P252" s="156">
        <f t="shared" ca="1" si="79"/>
        <v>86.19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IFERROR(__xludf.DUMMYFUNCTION("IMPORTRANGE(""https://docs.google.com/spreadsheets/d/1Yj_ptqi66GCucihVvJfMjLAmec39IyEx_6qawtMGysU/edit?usp=sharing"",""สบก!CC72"")"),171518.1)</f>
        <v>171518.1</v>
      </c>
      <c r="O254" s="169">
        <f ca="1">IF(L254&gt;0,N254*100/L254,0)</f>
        <v>86.19</v>
      </c>
      <c r="P254" s="169">
        <f ca="1">IF(M254&gt;0,N254*100/M254,0)</f>
        <v>86.19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52063.5</v>
      </c>
      <c r="O271" s="151">
        <f t="shared" ref="O271:O273" ca="1" si="84">IF(L271&gt;0,N271*100/L271,0)</f>
        <v>94.317934782608702</v>
      </c>
      <c r="P271" s="151">
        <f t="shared" ref="P271:P273" ca="1" si="85">IF(M271&gt;0,N271*100/M271,0)</f>
        <v>94.317934782608702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52063.5</v>
      </c>
      <c r="O273" s="156">
        <f t="shared" ca="1" si="84"/>
        <v>94.317934782608702</v>
      </c>
      <c r="P273" s="156">
        <f t="shared" ca="1" si="85"/>
        <v>94.317934782608702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IFERROR(__xludf.DUMMYFUNCTION("IMPORTRANGE(""https://docs.google.com/spreadsheets/d/1Yj_ptqi66GCucihVvJfMjLAmec39IyEx_6qawtMGysU/edit?usp=sharing"",""สบก!CL72"")"),52063.5)</f>
        <v>52063.5</v>
      </c>
      <c r="O275" s="169">
        <f ca="1">IF(L275&gt;0,N275*100/L275,0)</f>
        <v>94.317934782608702</v>
      </c>
      <c r="P275" s="169">
        <f ca="1">IF(M275&gt;0,N275*100/M275,0)</f>
        <v>94.317934782608702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IFERROR(__xludf.DUMMYFUNCTION("IMPORTRANGE(""https://docs.google.com/spreadsheets/d/1SX6NBoVAgQJ6U1MVXOaj8PK2l7WJ3RER9xtqwdhxkhw/edit?usp=sharing"",""ระยอง!J228"")"),33)</f>
        <v>33</v>
      </c>
      <c r="K328" s="318">
        <f ca="1">IF(I328&gt;0,J328*100/I328,0)</f>
        <v>53.225806451612904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824520</v>
      </c>
      <c r="N329" s="152">
        <f t="shared" ca="1" si="98"/>
        <v>615491.92999999993</v>
      </c>
      <c r="O329" s="151">
        <f t="shared" ref="O329:O331" ca="1" si="99">IF(L329&gt;0,N329*100/L329,0)</f>
        <v>78.304868832854112</v>
      </c>
      <c r="P329" s="151">
        <f t="shared" ref="P329:P331" ca="1" si="100">IF(M329&gt;0,N329*100/M329,0)</f>
        <v>74.648514287100369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824520</v>
      </c>
      <c r="N331" s="157">
        <f t="shared" ca="1" si="102"/>
        <v>615491.92999999993</v>
      </c>
      <c r="O331" s="156">
        <f t="shared" ca="1" si="99"/>
        <v>78.304868832854112</v>
      </c>
      <c r="P331" s="156">
        <f t="shared" ca="1" si="100"/>
        <v>74.648514287100369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IFERROR(__xludf.DUMMYFUNCTION("IMPORTRANGE(""https://docs.google.com/spreadsheets/d/1Yj_ptqi66GCucihVvJfMjLAmec39IyEx_6qawtMGysU/edit?usp=sharing"",""สบก!DM72"")"),468491.93)</f>
        <v>468491.93</v>
      </c>
      <c r="O333" s="169">
        <f ca="1">IF(L333&gt;0,N333*100/L333,0)</f>
        <v>73.314126318425082</v>
      </c>
      <c r="P333" s="169">
        <f ca="1">IF(M333&gt;0,N333*100/M333,0)</f>
        <v>69.148059097886403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IFERROR(__xludf.DUMMYFUNCTION("IMPORTRANGE(""https://docs.google.com/spreadsheets/d/1SX6NBoVAgQJ6U1MVXOaj8PK2l7WJ3RER9xtqwdhxkhw/edit?usp=sharing"",""ระยอง!J234"")"),115)</f>
        <v>115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IFERROR(__xludf.DUMMYFUNCTION("IMPORTRANGE(""https://docs.google.com/spreadsheets/d/1SX6NBoVAgQJ6U1MVXOaj8PK2l7WJ3RER9xtqwdhxkhw/edit?usp=sharing"",""ระยอง!J235"")"),956.31)</f>
        <v>956.31</v>
      </c>
      <c r="K340" s="343">
        <f t="shared" ca="1" si="103"/>
        <v>123.39483870967742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IFERROR(__xludf.DUMMYFUNCTION("IMPORTRANGE(""https://docs.google.com/spreadsheets/d/1SX6NBoVAgQJ6U1MVXOaj8PK2l7WJ3RER9xtqwdhxkhw/edit?usp=sharing"",""ระยอง!J236"")"),83)</f>
        <v>83</v>
      </c>
      <c r="K341" s="343">
        <f t="shared" ca="1" si="103"/>
        <v>133.87096774193549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IFERROR(__xludf.DUMMYFUNCTION("IMPORTRANGE(""https://docs.google.com/spreadsheets/d/1SX6NBoVAgQJ6U1MVXOaj8PK2l7WJ3RER9xtqwdhxkhw/edit?usp=sharing"",""ระยอง!J237"")"),1106.64)</f>
        <v>1106.6400000000001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3">
        <f t="shared" ca="1" si="103"/>
        <v>53.225806451612904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IFERROR(__xludf.DUMMYFUNCTION("IMPORTRANGE(""https://docs.google.com/spreadsheets/d/1SX6NBoVAgQJ6U1MVXOaj8PK2l7WJ3RER9xtqwdhxkhw/edit?usp=sharing"",""ระยอง!J241"")"),289.06)</f>
        <v>289.06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IFERROR(__xludf.DUMMYFUNCTION("IMPORTRANGE(""https://docs.google.com/spreadsheets/d/1SX6NBoVAgQJ6U1MVXOaj8PK2l7WJ3RER9xtqwdhxkhw/edit?usp=sharing"",""ระยอง!L242"")"),1107849)</f>
        <v>1107849</v>
      </c>
      <c r="M347" s="358"/>
      <c r="N347" s="358">
        <f ca="1">IFERROR(__xludf.DUMMYFUNCTION("IMPORTRANGE(""https://docs.google.com/spreadsheets/d/1SX6NBoVAgQJ6U1MVXOaj8PK2l7WJ3RER9xtqwdhxkhw/edit?usp=sharing"",""ระยอง!M242"")"),788503)</f>
        <v>788503</v>
      </c>
      <c r="O347" s="358">
        <f ca="1">+IF(L347&gt;0,N347*100/L347,0)</f>
        <v>71.174230423099175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IFERROR(__xludf.DUMMYFUNCTION("IMPORTRANGE(""https://docs.google.com/spreadsheets/d/1SX6NBoVAgQJ6U1MVXOaj8PK2l7WJ3RER9xtqwdhxkhw/edit?usp=sharing"",""ระยอง!M244"")"),197450)</f>
        <v>197450</v>
      </c>
      <c r="O349" s="373">
        <f ca="1">+IF(L349&gt;0,N349*100/L349,0)</f>
        <v>70.377102936983178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IFERROR(__xludf.DUMMYFUNCTION("IMPORTRANGE(""https://docs.google.com/spreadsheets/d/1SX6NBoVAgQJ6U1MVXOaj8PK2l7WJ3RER9xtqwdhxkhw/edit?usp=sharing"",""ระยอง!M247"")"),197450)</f>
        <v>197450</v>
      </c>
      <c r="O352" s="165">
        <f t="shared" ca="1" si="105"/>
        <v>70.377102936983178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IFERROR(__xludf.DUMMYFUNCTION("IMPORTRANGE(""https://docs.google.com/spreadsheets/d/1SX6NBoVAgQJ6U1MVXOaj8PK2l7WJ3RER9xtqwdhxkhw/edit?usp=sharing"",""ระยอง!M249"")"),197450)</f>
        <v>197450</v>
      </c>
      <c r="O354" s="169">
        <f t="shared" ca="1" si="105"/>
        <v>70.377102936983178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IFERROR(__xludf.DUMMYFUNCTION("IMPORTRANGE(""https://docs.google.com/spreadsheets/d/1SX6NBoVAgQJ6U1MVXOaj8PK2l7WJ3RER9xtqwdhxkhw/edit?usp=sharing"",""ระยอง!M251"")"),70500)</f>
        <v>70500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IFERROR(__xludf.DUMMYFUNCTION("IMPORTRANGE(""https://docs.google.com/spreadsheets/d/1SX6NBoVAgQJ6U1MVXOaj8PK2l7WJ3RER9xtqwdhxkhw/edit?usp=sharing"",""ระยอง!M252"")"),87855)</f>
        <v>87855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IFERROR(__xludf.DUMMYFUNCTION("IMPORTRANGE(""https://docs.google.com/spreadsheets/d/1SX6NBoVAgQJ6U1MVXOaj8PK2l7WJ3RER9xtqwdhxkhw/edit?usp=sharing"",""ระยอง!J271"")"),15)</f>
        <v>15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IFERROR(__xludf.DUMMYFUNCTION("IMPORTRANGE(""https://docs.google.com/spreadsheets/d/1SX6NBoVAgQJ6U1MVXOaj8PK2l7WJ3RER9xtqwdhxkhw/edit?usp=sharing"",""ระยอง!J272"")"),65)</f>
        <v>65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IFERROR(__xludf.DUMMYFUNCTION("IMPORTRANGE(""https://docs.google.com/spreadsheets/d/1SX6NBoVAgQJ6U1MVXOaj8PK2l7WJ3RER9xtqwdhxkhw/edit?usp=sharing"",""ระยอง!M275"")"),198460)</f>
        <v>198460</v>
      </c>
      <c r="O380" s="373">
        <f ca="1">+IF(L380&gt;0,N380*100/L380,0)</f>
        <v>95.615725573328191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IFERROR(__xludf.DUMMYFUNCTION("IMPORTRANGE(""https://docs.google.com/spreadsheets/d/1SX6NBoVAgQJ6U1MVXOaj8PK2l7WJ3RER9xtqwdhxkhw/edit?usp=sharing"",""ระยอง!M278"")"),198460)</f>
        <v>198460</v>
      </c>
      <c r="O383" s="165">
        <f t="shared" ca="1" si="109"/>
        <v>95.615725573328191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IFERROR(__xludf.DUMMYFUNCTION("IMPORTRANGE(""https://docs.google.com/spreadsheets/d/1SX6NBoVAgQJ6U1MVXOaj8PK2l7WJ3RER9xtqwdhxkhw/edit?usp=sharing"",""ระยอง!M280"")"),198460)</f>
        <v>198460</v>
      </c>
      <c r="O385" s="169">
        <f t="shared" ca="1" si="109"/>
        <v>95.615725573328191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IFERROR(__xludf.DUMMYFUNCTION("IMPORTRANGE(""https://docs.google.com/spreadsheets/d/1SX6NBoVAgQJ6U1MVXOaj8PK2l7WJ3RER9xtqwdhxkhw/edit?usp=sharing"",""ระยอง!M284"")"),14660)</f>
        <v>14660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IFERROR(__xludf.DUMMYFUNCTION("IMPORTRANGE(""https://docs.google.com/spreadsheets/d/1SX6NBoVAgQJ6U1MVXOaj8PK2l7WJ3RER9xtqwdhxkhw/edit?usp=sharing"",""ระยอง!M296"")"),141780)</f>
        <v>141780</v>
      </c>
      <c r="O401" s="373">
        <f ca="1">+IF(L401&gt;0,N401*100/L401,0)</f>
        <v>90.861317610869008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IFERROR(__xludf.DUMMYFUNCTION("IMPORTRANGE(""https://docs.google.com/spreadsheets/d/1SX6NBoVAgQJ6U1MVXOaj8PK2l7WJ3RER9xtqwdhxkhw/edit?usp=sharing"",""ระยอง!M299"")"),141780)</f>
        <v>141780</v>
      </c>
      <c r="O404" s="169">
        <f t="shared" ca="1" si="112"/>
        <v>90.861317610869008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IFERROR(__xludf.DUMMYFUNCTION("IMPORTRANGE(""https://docs.google.com/spreadsheets/d/1SX6NBoVAgQJ6U1MVXOaj8PK2l7WJ3RER9xtqwdhxkhw/edit?usp=sharing"",""ระยอง!M301"")"),141780)</f>
        <v>141780</v>
      </c>
      <c r="O406" s="169">
        <f t="shared" ca="1" si="112"/>
        <v>90.861317610869008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IFERROR(__xludf.DUMMYFUNCTION("IMPORTRANGE(""https://docs.google.com/spreadsheets/d/1SX6NBoVAgQJ6U1MVXOaj8PK2l7WJ3RER9xtqwdhxkhw/edit?usp=sharing"",""ระยอง!M305"")"),15540)</f>
        <v>15540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IFERROR(__xludf.DUMMYFUNCTION("IMPORTRANGE(""https://docs.google.com/spreadsheets/d/1SX6NBoVAgQJ6U1MVXOaj8PK2l7WJ3RER9xtqwdhxkhw/edit?usp=sharing"",""ระยอง!J325"")"),31)</f>
        <v>31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IFERROR(__xludf.DUMMYFUNCTION("IMPORTRANGE(""https://docs.google.com/spreadsheets/d/1SX6NBoVAgQJ6U1MVXOaj8PK2l7WJ3RER9xtqwdhxkhw/edit?usp=sharing"",""ระยอง!L350"")"),97119)</f>
        <v>97119</v>
      </c>
      <c r="M455" s="373"/>
      <c r="N455" s="373">
        <f ca="1">IFERROR(__xludf.DUMMYFUNCTION("IMPORTRANGE(""https://docs.google.com/spreadsheets/d/1SX6NBoVAgQJ6U1MVXOaj8PK2l7WJ3RER9xtqwdhxkhw/edit?usp=sharing"",""ระยอง!M350"")"),73078)</f>
        <v>73078</v>
      </c>
      <c r="O455" s="373">
        <f t="shared" ref="O455:O459" ca="1" si="116">+IF(L455&gt;0,N455*100/L455,0)</f>
        <v>75.245832432376773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IFERROR(__xludf.DUMMYFUNCTION("IMPORTRANGE(""https://docs.google.com/spreadsheets/d/1SX6NBoVAgQJ6U1MVXOaj8PK2l7WJ3RER9xtqwdhxkhw/edit?usp=sharing"",""ระยอง!L352"")"),97119)</f>
        <v>97119</v>
      </c>
      <c r="M457" s="165"/>
      <c r="N457" s="169">
        <f ca="1">IFERROR(__xludf.DUMMYFUNCTION("IMPORTRANGE(""https://docs.google.com/spreadsheets/d/1SX6NBoVAgQJ6U1MVXOaj8PK2l7WJ3RER9xtqwdhxkhw/edit?usp=sharing"",""ระยอง!M352"")"),73078)</f>
        <v>73078</v>
      </c>
      <c r="O457" s="169">
        <f t="shared" ca="1" si="116"/>
        <v>75.245832432376773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IFERROR(__xludf.DUMMYFUNCTION("IMPORTRANGE(""https://docs.google.com/spreadsheets/d/1SX6NBoVAgQJ6U1MVXOaj8PK2l7WJ3RER9xtqwdhxkhw/edit?usp=sharing"",""ระยอง!L354"")"),97119)</f>
        <v>97119</v>
      </c>
      <c r="M459" s="169"/>
      <c r="N459" s="169">
        <f ca="1">IFERROR(__xludf.DUMMYFUNCTION("IMPORTRANGE(""https://docs.google.com/spreadsheets/d/1SX6NBoVAgQJ6U1MVXOaj8PK2l7WJ3RER9xtqwdhxkhw/edit?usp=sharing"",""ระยอง!M354"")"),73078)</f>
        <v>73078</v>
      </c>
      <c r="O459" s="169">
        <f t="shared" ca="1" si="116"/>
        <v>75.245832432376773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IFERROR(__xludf.DUMMYFUNCTION("IMPORTRANGE(""https://docs.google.com/spreadsheets/d/1SX6NBoVAgQJ6U1MVXOaj8PK2l7WJ3RER9xtqwdhxkhw/edit?usp=sharing"",""ระยอง!M358"")"),73078)</f>
        <v>73078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IFERROR(__xludf.DUMMYFUNCTION("IMPORTRANGE(""https://docs.google.com/spreadsheets/d/1SX6NBoVAgQJ6U1MVXOaj8PK2l7WJ3RER9xtqwdhxkhw/edit?usp=sharing"",""ระยอง!J392"")"),9.255)</f>
        <v>9.2550000000000008</v>
      </c>
      <c r="K497" s="444">
        <f t="shared" ca="1" si="117"/>
        <v>102.83333333333334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IFERROR(__xludf.DUMMYFUNCTION("IMPORTRANGE(""https://docs.google.com/spreadsheets/d/1SX6NBoVAgQJ6U1MVXOaj8PK2l7WJ3RER9xtqwdhxkhw/edit?usp=sharing"",""ระยอง!J393"")"),9.255)</f>
        <v>9.2550000000000008</v>
      </c>
      <c r="K498" s="163">
        <f t="shared" ca="1" si="117"/>
        <v>102.83333333333334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IFERROR(__xludf.DUMMYFUNCTION("IMPORTRANGE(""https://docs.google.com/spreadsheets/d/1SX6NBoVAgQJ6U1MVXOaj8PK2l7WJ3RER9xtqwdhxkhw/edit?usp=sharing"",""ระยอง!J394"")"),4)</f>
        <v>4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IFERROR(__xludf.DUMMYFUNCTION("IMPORTRANGE(""https://docs.google.com/spreadsheets/d/1SX6NBoVAgQJ6U1MVXOaj8PK2l7WJ3RER9xtqwdhxkhw/edit?usp=sharing"",""ระยอง!J395"")"),9)</f>
        <v>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IFERROR(__xludf.DUMMYFUNCTION("IMPORTRANGE(""https://docs.google.com/spreadsheets/d/1SX6NBoVAgQJ6U1MVXOaj8PK2l7WJ3RER9xtqwdhxkhw/edit?usp=sharing"",""ระยอง!J396"")"),3)</f>
        <v>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IFERROR(__xludf.DUMMYFUNCTION("IMPORTRANGE(""https://docs.google.com/spreadsheets/d/1SX6NBoVAgQJ6U1MVXOaj8PK2l7WJ3RER9xtqwdhxkhw/edit?usp=sharing"",""ระยอง!J397"")"),3)</f>
        <v>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IFERROR(__xludf.DUMMYFUNCTION("IMPORTRANGE(""https://docs.google.com/spreadsheets/d/1SX6NBoVAgQJ6U1MVXOaj8PK2l7WJ3RER9xtqwdhxkhw/edit?usp=sharing"",""ระยอง!J399"")"),6)</f>
        <v>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IFERROR(__xludf.DUMMYFUNCTION("IMPORTRANGE(""https://docs.google.com/spreadsheets/d/1SX6NBoVAgQJ6U1MVXOaj8PK2l7WJ3RER9xtqwdhxkhw/edit?usp=sharing"",""ระยอง!J403"")"),0.255)</f>
        <v>0.255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IFERROR(__xludf.DUMMYFUNCTION("IMPORTRANGE(""https://docs.google.com/spreadsheets/d/1SX6NBoVAgQJ6U1MVXOaj8PK2l7WJ3RER9xtqwdhxkhw/edit?usp=sharing"",""ระยอง!J405"")"),0.255)</f>
        <v>0.255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IFERROR(__xludf.DUMMYFUNCTION("IMPORTRANGE(""https://docs.google.com/spreadsheets/d/1SX6NBoVAgQJ6U1MVXOaj8PK2l7WJ3RER9xtqwdhxkhw/edit?usp=sharing"",""ระยอง!J420"")"),561)</f>
        <v>561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IFERROR(__xludf.DUMMYFUNCTION("IMPORTRANGE(""https://docs.google.com/spreadsheets/d/1SX6NBoVAgQJ6U1MVXOaj8PK2l7WJ3RER9xtqwdhxkhw/edit?usp=sharing"",""ระยอง!J421"")"),18)</f>
        <v>18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IFERROR(__xludf.DUMMYFUNCTION("IMPORTRANGE(""https://docs.google.com/spreadsheets/d/1SX6NBoVAgQJ6U1MVXOaj8PK2l7WJ3RER9xtqwdhxkhw/edit?usp=sharing"",""ระยอง!J422"")"),547)</f>
        <v>547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IFERROR(__xludf.DUMMYFUNCTION("IMPORTRANGE(""https://docs.google.com/spreadsheets/d/1SX6NBoVAgQJ6U1MVXOaj8PK2l7WJ3RER9xtqwdhxkhw/edit?usp=sharing"",""ระยอง!J424"")"),14)</f>
        <v>14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IFERROR(__xludf.DUMMYFUNCTION("IMPORTRANGE(""https://docs.google.com/spreadsheets/d/1SX6NBoVAgQJ6U1MVXOaj8PK2l7WJ3RER9xtqwdhxkhw/edit?usp=sharing"",""ระยอง!M428"")"),31150)</f>
        <v>31150</v>
      </c>
      <c r="O533" s="412">
        <f t="shared" ref="O533:O537" ca="1" si="118">+IF(L533&gt;0,N533*100/L533,0)</f>
        <v>90.710541642399534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IFERROR(__xludf.DUMMYFUNCTION("IMPORTRANGE(""https://docs.google.com/spreadsheets/d/1SX6NBoVAgQJ6U1MVXOaj8PK2l7WJ3RER9xtqwdhxkhw/edit?usp=sharing"",""ระยอง!M430"")"),31150)</f>
        <v>31150</v>
      </c>
      <c r="O535" s="169">
        <f t="shared" ca="1" si="118"/>
        <v>90.710541642399534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IFERROR(__xludf.DUMMYFUNCTION("IMPORTRANGE(""https://docs.google.com/spreadsheets/d/1SX6NBoVAgQJ6U1MVXOaj8PK2l7WJ3RER9xtqwdhxkhw/edit?usp=sharing"",""ระยอง!M432"")"),31150)</f>
        <v>31150</v>
      </c>
      <c r="O537" s="169">
        <f t="shared" ca="1" si="118"/>
        <v>90.710541642399534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IFERROR(__xludf.DUMMYFUNCTION("IMPORTRANGE(""https://docs.google.com/spreadsheets/d/1SX6NBoVAgQJ6U1MVXOaj8PK2l7WJ3RER9xtqwdhxkhw/edit?usp=sharing"",""ระยอง!M436"")"),9310)</f>
        <v>9310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IFERROR(__xludf.DUMMYFUNCTION("IMPORTRANGE(""https://docs.google.com/spreadsheets/d/1SX6NBoVAgQJ6U1MVXOaj8PK2l7WJ3RER9xtqwdhxkhw/edit?usp=sharing"",""ระยอง!J459"")"),414)</f>
        <v>414</v>
      </c>
      <c r="K564" s="372">
        <f ca="1">IF(I564&gt;0,J564*100/I564,0)</f>
        <v>207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IFERROR(__xludf.DUMMYFUNCTION("IMPORTRANGE(""https://docs.google.com/spreadsheets/d/1SX6NBoVAgQJ6U1MVXOaj8PK2l7WJ3RER9xtqwdhxkhw/edit?usp=sharing"",""ระยอง!M459"")"),93145)</f>
        <v>93145</v>
      </c>
      <c r="O564" s="373">
        <f t="shared" ref="O564:O568" ca="1" si="122">+IF(L564&gt;0,N564*100/L564,0)</f>
        <v>77.157886017229956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IFERROR(__xludf.DUMMYFUNCTION("IMPORTRANGE(""https://docs.google.com/spreadsheets/d/1SX6NBoVAgQJ6U1MVXOaj8PK2l7WJ3RER9xtqwdhxkhw/edit?usp=sharing"",""ระยอง!M461"")"),93145)</f>
        <v>93145</v>
      </c>
      <c r="O566" s="169">
        <f t="shared" ca="1" si="122"/>
        <v>77.157886017229956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IFERROR(__xludf.DUMMYFUNCTION("IMPORTRANGE(""https://docs.google.com/spreadsheets/d/1SX6NBoVAgQJ6U1MVXOaj8PK2l7WJ3RER9xtqwdhxkhw/edit?usp=sharing"",""ระยอง!M463"")"),93145)</f>
        <v>93145</v>
      </c>
      <c r="O568" s="169">
        <f t="shared" ca="1" si="122"/>
        <v>77.157886017229956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IFERROR(__xludf.DUMMYFUNCTION("IMPORTRANGE(""https://docs.google.com/spreadsheets/d/1SX6NBoVAgQJ6U1MVXOaj8PK2l7WJ3RER9xtqwdhxkhw/edit?usp=sharing"",""ระยอง!M467"")"),93145)</f>
        <v>93145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IFERROR(__xludf.DUMMYFUNCTION("IMPORTRANGE(""https://docs.google.com/spreadsheets/d/1SX6NBoVAgQJ6U1MVXOaj8PK2l7WJ3RER9xtqwdhxkhw/edit?usp=sharing"",""ระยอง!J468"")"),414)</f>
        <v>414</v>
      </c>
      <c r="K573" s="202">
        <f ca="1">IF(I573&gt;0,J573*100/I573,0)</f>
        <v>207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IFERROR(__xludf.DUMMYFUNCTION("IMPORTRANGE(""https://docs.google.com/spreadsheets/d/1SX6NBoVAgQJ6U1MVXOaj8PK2l7WJ3RER9xtqwdhxkhw/edit?usp=sharing"",""ระยอง!J471"")"),308)</f>
        <v>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IFERROR(__xludf.DUMMYFUNCTION("IMPORTRANGE(""https://docs.google.com/spreadsheets/d/1SX6NBoVAgQJ6U1MVXOaj8PK2l7WJ3RER9xtqwdhxkhw/edit?usp=sharing"",""ระยอง!J472"")"),106)</f>
        <v>106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IFERROR(__xludf.DUMMYFUNCTION("IMPORTRANGE(""https://docs.google.com/spreadsheets/d/1SX6NBoVAgQJ6U1MVXOaj8PK2l7WJ3RER9xtqwdhxkhw/edit?usp=sharing"",""ระยอง!M475"")"),3940)</f>
        <v>3940</v>
      </c>
      <c r="O580" s="373">
        <f t="shared" ref="O580:O584" ca="1" si="124">+IF(L580&gt;0,N580*100/L580,0)</f>
        <v>3.6836200448765894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IFERROR(__xludf.DUMMYFUNCTION("IMPORTRANGE(""https://docs.google.com/spreadsheets/d/1SX6NBoVAgQJ6U1MVXOaj8PK2l7WJ3RER9xtqwdhxkhw/edit?usp=sharing"",""ระยอง!M477"")"),3940)</f>
        <v>3940</v>
      </c>
      <c r="O582" s="169">
        <f t="shared" ca="1" si="124"/>
        <v>3.6836200448765894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IFERROR(__xludf.DUMMYFUNCTION("IMPORTRANGE(""https://docs.google.com/spreadsheets/d/1SX6NBoVAgQJ6U1MVXOaj8PK2l7WJ3RER9xtqwdhxkhw/edit?usp=sharing"",""ระยอง!M479"")"),3940)</f>
        <v>3940</v>
      </c>
      <c r="O584" s="169">
        <f t="shared" ca="1" si="124"/>
        <v>3.6836200448765894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IFERROR(__xludf.DUMMYFUNCTION("IMPORTRANGE(""https://docs.google.com/spreadsheets/d/1SX6NBoVAgQJ6U1MVXOaj8PK2l7WJ3RER9xtqwdhxkhw/edit?usp=sharing"",""ระยอง!M483"")"),3940)</f>
        <v>3940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IFERROR(__xludf.DUMMYFUNCTION("IMPORTRANGE(""https://docs.google.com/spreadsheets/d/1SX6NBoVAgQJ6U1MVXOaj8PK2l7WJ3RER9xtqwdhxkhw/edit?usp=sharing"",""ระยอง!I523"")"),2198052.65)</f>
        <v>2198052.65</v>
      </c>
      <c r="J628" s="342">
        <f ca="1">IFERROR(__xludf.DUMMYFUNCTION("IMPORTRANGE(""https://docs.google.com/spreadsheets/d/1SX6NBoVAgQJ6U1MVXOaj8PK2l7WJ3RER9xtqwdhxkhw/edit?usp=sharing"",""ระยอง!J523"")"),1642671.41)</f>
        <v>1642671.41</v>
      </c>
      <c r="K628" s="343">
        <f t="shared" ref="K628:K635" ca="1" si="129">IF(I628&gt;0,J628*100/I628,0)</f>
        <v>74.733032896186543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IFERROR(__xludf.DUMMYFUNCTION("IMPORTRANGE(""https://docs.google.com/spreadsheets/d/1SX6NBoVAgQJ6U1MVXOaj8PK2l7WJ3RER9xtqwdhxkhw/edit?usp=sharing"",""ระยอง!I524"")"),144)</f>
        <v>144</v>
      </c>
      <c r="J629" s="342">
        <f ca="1">IFERROR(__xludf.DUMMYFUNCTION("IMPORTRANGE(""https://docs.google.com/spreadsheets/d/1SX6NBoVAgQJ6U1MVXOaj8PK2l7WJ3RER9xtqwdhxkhw/edit?usp=sharing"",""ระยอง!J524"")"),104)</f>
        <v>104</v>
      </c>
      <c r="K629" s="343">
        <f t="shared" ca="1" si="129"/>
        <v>72.222222222222229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IFERROR(__xludf.DUMMYFUNCTION("IMPORTRANGE(""https://docs.google.com/spreadsheets/d/1SX6NBoVAgQJ6U1MVXOaj8PK2l7WJ3RER9xtqwdhxkhw/edit?usp=sharing"",""ระยอง!J525"")"),329804.99)</f>
        <v>329804.99</v>
      </c>
      <c r="K630" s="343">
        <f t="shared" ca="1" si="129"/>
        <v>20.283376998822604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IFERROR(__xludf.DUMMYFUNCTION("IMPORTRANGE(""https://docs.google.com/spreadsheets/d/1SX6NBoVAgQJ6U1MVXOaj8PK2l7WJ3RER9xtqwdhxkhw/edit?usp=sharing"",""ระยอง!J526"")"),28)</f>
        <v>28</v>
      </c>
      <c r="K631" s="343">
        <f t="shared" ca="1" si="129"/>
        <v>53.846153846153847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IFERROR(__xludf.DUMMYFUNCTION("IMPORTRANGE(""https://docs.google.com/spreadsheets/d/1SX6NBoVAgQJ6U1MVXOaj8PK2l7WJ3RER9xtqwdhxkhw/edit?usp=sharing"",""ระยอง!J529"")"),1450000)</f>
        <v>1450000</v>
      </c>
      <c r="K634" s="343">
        <f t="shared" ca="1" si="129"/>
        <v>59.183673469387756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IFERROR(__xludf.DUMMYFUNCTION("IMPORTRANGE(""https://docs.google.com/spreadsheets/d/1SX6NBoVAgQJ6U1MVXOaj8PK2l7WJ3RER9xtqwdhxkhw/edit?usp=sharing"",""ระยอง!I530"")"),49)</f>
        <v>49</v>
      </c>
      <c r="J635" s="505">
        <f ca="1">IFERROR(__xludf.DUMMYFUNCTION("IMPORTRANGE(""https://docs.google.com/spreadsheets/d/1SX6NBoVAgQJ6U1MVXOaj8PK2l7WJ3RER9xtqwdhxkhw/edit?usp=sharing"",""ระยอง!J530"")"),35)</f>
        <v>35</v>
      </c>
      <c r="K635" s="487">
        <f t="shared" ca="1" si="129"/>
        <v>71.428571428571431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2456110.66</v>
      </c>
      <c r="N8" s="23">
        <f t="shared" ca="1" si="0"/>
        <v>2984357.04</v>
      </c>
      <c r="O8" s="22">
        <f t="shared" ref="O8:O16" ca="1" si="1">IF(L8&gt;0,N8*100/L8,0)</f>
        <v>78.109460033496148</v>
      </c>
      <c r="P8" s="22">
        <f t="shared" ref="P8:P16" ca="1" si="2">IF(M8&gt;0,N8*100/M8,0)</f>
        <v>121.50743403393722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2456110.66</v>
      </c>
      <c r="N10" s="30">
        <f t="shared" ca="1" si="4"/>
        <v>2984357.04</v>
      </c>
      <c r="O10" s="29">
        <f t="shared" ca="1" si="1"/>
        <v>78.109460033496148</v>
      </c>
      <c r="P10" s="29">
        <f t="shared" ca="1" si="2"/>
        <v>121.50743403393722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2236810.66</v>
      </c>
      <c r="N12" s="38">
        <f t="shared" ca="1" si="6"/>
        <v>2765057.04</v>
      </c>
      <c r="O12" s="38">
        <f t="shared" ca="1" si="1"/>
        <v>76.776493383057925</v>
      </c>
      <c r="P12" s="38">
        <f t="shared" ca="1" si="2"/>
        <v>123.61605250933486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905415.7699999999</v>
      </c>
      <c r="O14" s="38">
        <f t="shared" ca="1" si="1"/>
        <v>39.80484666344563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2456110.66</v>
      </c>
      <c r="N18" s="23">
        <f t="shared" ca="1" si="11"/>
        <v>2078941.27</v>
      </c>
      <c r="O18" s="22">
        <f t="shared" ref="O18:O20" ca="1" si="12">IF(L18&gt;0,N18*100/L18,0)</f>
        <v>93.468959470912083</v>
      </c>
      <c r="P18" s="22">
        <f t="shared" ref="P18:P26" ca="1" si="13">IF(M18&gt;0,N18*100/M18,0)</f>
        <v>84.64363205850016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2456110.66</v>
      </c>
      <c r="N20" s="30">
        <f t="shared" ca="1" si="15"/>
        <v>2078941.27</v>
      </c>
      <c r="O20" s="29">
        <f t="shared" ca="1" si="12"/>
        <v>93.468959470912083</v>
      </c>
      <c r="P20" s="29">
        <f t="shared" ca="1" si="13"/>
        <v>84.64363205850016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2236810.66</v>
      </c>
      <c r="N22" s="38">
        <f t="shared" ca="1" si="18"/>
        <v>1859641.27</v>
      </c>
      <c r="O22" s="38">
        <f t="shared" ca="1" si="17"/>
        <v>92.754582885473383</v>
      </c>
      <c r="P22" s="38">
        <f t="shared" ca="1" si="13"/>
        <v>83.138072580537496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905415.7699999999</v>
      </c>
      <c r="O28" s="22">
        <f t="shared" ref="O28:O30" ca="1" si="24">IF(L28&gt;0,N28*100/L28,0)</f>
        <v>56.711407600975107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905415.7699999999</v>
      </c>
      <c r="O30" s="29">
        <f t="shared" ca="1" si="24"/>
        <v>56.711407600975107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905415.7699999999</v>
      </c>
      <c r="O32" s="38">
        <f t="shared" ca="1" si="29"/>
        <v>56.711407600975107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905415.7699999999</v>
      </c>
      <c r="O34" s="38">
        <f t="shared" ca="1" si="29"/>
        <v>56.711407600975107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2456110.66</v>
      </c>
      <c r="N37" s="54">
        <f t="shared" ca="1" si="33"/>
        <v>2078941.27</v>
      </c>
      <c r="O37" s="55">
        <f t="shared" ca="1" si="29"/>
        <v>93.468959470912083</v>
      </c>
      <c r="P37" s="55">
        <f t="shared" ca="1" si="25"/>
        <v>84.64363205850016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502365</v>
      </c>
      <c r="N41" s="78">
        <f t="shared" ca="1" si="34"/>
        <v>460753.98</v>
      </c>
      <c r="O41" s="77">
        <f t="shared" ref="O41:O43" ca="1" si="35">IF(L41&gt;0,N41*100/L41,0)</f>
        <v>139.28475816203144</v>
      </c>
      <c r="P41" s="77">
        <f t="shared" ref="P41:P43" ca="1" si="36">IF(M41&gt;0,N41*100/M41,0)</f>
        <v>91.716974709623486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502365</v>
      </c>
      <c r="N43" s="78">
        <f t="shared" ca="1" si="38"/>
        <v>460753.98</v>
      </c>
      <c r="O43" s="77">
        <f t="shared" ca="1" si="35"/>
        <v>139.28475816203144</v>
      </c>
      <c r="P43" s="77">
        <f t="shared" ca="1" si="36"/>
        <v>91.716974709623486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IFERROR(__xludf.DUMMYFUNCTION("IMPORTRANGE(""https://docs.google.com/spreadsheets/d/1Yj_ptqi66GCucihVvJfMjLAmec39IyEx_6qawtMGysU/edit?usp=sharing"",""สบก!Q73"")"),502365)</f>
        <v>502365</v>
      </c>
      <c r="N45" s="49">
        <f ca="1">IFERROR(__xludf.DUMMYFUNCTION("IMPORTRANGE(""https://docs.google.com/spreadsheets/d/1Yj_ptqi66GCucihVvJfMjLAmec39IyEx_6qawtMGysU/edit?usp=sharing"",""สบก!R73"")"),460753.98)</f>
        <v>460753.98</v>
      </c>
      <c r="O45" s="38">
        <f ca="1">IF(L45&gt;0,N45*100/L45,0)</f>
        <v>139.28475816203144</v>
      </c>
      <c r="P45" s="38">
        <f ca="1">IF(M45&gt;0,N45*100/M45,0)</f>
        <v>91.716974709623486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384640.66</v>
      </c>
      <c r="N53" s="121">
        <f t="shared" ca="1" si="39"/>
        <v>353573.66</v>
      </c>
      <c r="O53" s="120">
        <f t="shared" ref="O53:O55" ca="1" si="40">IF(L53&gt;0,N53*100/L53,0)</f>
        <v>117.85788666666667</v>
      </c>
      <c r="P53" s="120">
        <f t="shared" ref="P53:P55" ca="1" si="41">IF(M53&gt;0,N53*100/M53,0)</f>
        <v>91.923110780851928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384640.66</v>
      </c>
      <c r="N55" s="121">
        <f t="shared" ca="1" si="43"/>
        <v>353573.66</v>
      </c>
      <c r="O55" s="120">
        <f t="shared" ca="1" si="40"/>
        <v>117.85788666666667</v>
      </c>
      <c r="P55" s="120">
        <f t="shared" ca="1" si="41"/>
        <v>91.923110780851928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IFERROR(__xludf.DUMMYFUNCTION("IMPORTRANGE(""https://docs.google.com/spreadsheets/d/1Yj_ptqi66GCucihVvJfMjLAmec39IyEx_6qawtMGysU/edit?usp=sharing"",""สบก!Z73"")"),384640.66)</f>
        <v>384640.66</v>
      </c>
      <c r="N57" s="49">
        <f ca="1">IFERROR(__xludf.DUMMYFUNCTION("IMPORTRANGE(""https://docs.google.com/spreadsheets/d/1Yj_ptqi66GCucihVvJfMjLAmec39IyEx_6qawtMGysU/edit?usp=sharing"",""สบก!AA73"")"),353573.66)</f>
        <v>353573.66</v>
      </c>
      <c r="O57" s="38">
        <f ca="1">IF(L57&gt;0,N57*100/L57,0)</f>
        <v>117.85788666666667</v>
      </c>
      <c r="P57" s="38">
        <f ca="1">IF(M57&gt;0,N57*100/M57,0)</f>
        <v>91.923110780851928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267697.32</v>
      </c>
      <c r="O94" s="151">
        <f t="shared" ref="O94:O96" ca="1" si="53">IF(L94&gt;0,N94*100/L94,0)</f>
        <v>84.50575162573395</v>
      </c>
      <c r="P94" s="151">
        <f t="shared" ref="P94:P96" ca="1" si="54">IF(M94&gt;0,N94*100/M94,0)</f>
        <v>84.50575162573395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267697.32</v>
      </c>
      <c r="O96" s="156">
        <f t="shared" ca="1" si="53"/>
        <v>84.50575162573395</v>
      </c>
      <c r="P96" s="156">
        <f t="shared" ca="1" si="54"/>
        <v>84.50575162573395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IFERROR(__xludf.DUMMYFUNCTION("IMPORTRANGE(""https://docs.google.com/spreadsheets/d/1Yj_ptqi66GCucihVvJfMjLAmec39IyEx_6qawtMGysU/edit?usp=sharing"",""สบก!AS73"")"),82897.32)</f>
        <v>82897.320000000007</v>
      </c>
      <c r="O98" s="169">
        <f ca="1">IF(L98&gt;0,N98*100/L98,0)</f>
        <v>62.810516744961362</v>
      </c>
      <c r="P98" s="169">
        <f ca="1">IF(M98&gt;0,N98*100/M98,0)</f>
        <v>62.810516744961362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48778.36</v>
      </c>
      <c r="O140" s="151">
        <f t="shared" ref="O140:O142" ca="1" si="65">IF(L140&gt;0,N140*100/L140,0)</f>
        <v>83.381811965811963</v>
      </c>
      <c r="P140" s="151">
        <f t="shared" ref="P140:P142" ca="1" si="66">IF(M140&gt;0,N140*100/M140,0)</f>
        <v>83.381811965811963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48778.36</v>
      </c>
      <c r="O142" s="156">
        <f t="shared" ca="1" si="65"/>
        <v>83.381811965811963</v>
      </c>
      <c r="P142" s="156">
        <f t="shared" ca="1" si="66"/>
        <v>83.381811965811963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IFERROR(__xludf.DUMMYFUNCTION("IMPORTRANGE(""https://docs.google.com/spreadsheets/d/1Yj_ptqi66GCucihVvJfMjLAmec39IyEx_6qawtMGysU/edit?usp=sharing"",""สบก!BK73"")"),48778.36)</f>
        <v>48778.36</v>
      </c>
      <c r="O144" s="169">
        <f ca="1">IF(L144&gt;0,N144*100/L144,0)</f>
        <v>83.381811965811963</v>
      </c>
      <c r="P144" s="169">
        <f ca="1">IF(M144&gt;0,N144*100/M144,0)</f>
        <v>83.381811965811963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IFERROR(__xludf.DUMMYFUNCTION("IMPORTRANGE(""https://docs.google.com/spreadsheets/d/1SX6NBoVAgQJ6U1MVXOaj8PK2l7WJ3RER9xtqwdhxkhw/edit?usp=sharing"",""ราชบุรี!J84"")"),340)</f>
        <v>340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IFERROR(__xludf.DUMMYFUNCTION("IMPORTRANGE(""https://docs.google.com/spreadsheets/d/1SX6NBoVAgQJ6U1MVXOaj8PK2l7WJ3RER9xtqwdhxkhw/edit?usp=sharing"",""ราชบุรี!J85"")"),340)</f>
        <v>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127161.28</v>
      </c>
      <c r="O271" s="151">
        <f t="shared" ref="O271:O273" ca="1" si="84">IF(L271&gt;0,N271*100/L271,0)</f>
        <v>67.928034188034189</v>
      </c>
      <c r="P271" s="151">
        <f t="shared" ref="P271:P273" ca="1" si="85">IF(M271&gt;0,N271*100/M271,0)</f>
        <v>67.928034188034189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127161.28</v>
      </c>
      <c r="O273" s="156">
        <f t="shared" ca="1" si="84"/>
        <v>67.928034188034189</v>
      </c>
      <c r="P273" s="156">
        <f t="shared" ca="1" si="85"/>
        <v>67.928034188034189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IFERROR(__xludf.DUMMYFUNCTION("IMPORTRANGE(""https://docs.google.com/spreadsheets/d/1Yj_ptqi66GCucihVvJfMjLAmec39IyEx_6qawtMGysU/edit?usp=sharing"",""สบก!CL73"")"),127161.28)</f>
        <v>127161.28</v>
      </c>
      <c r="O275" s="169">
        <f ca="1">IF(L275&gt;0,N275*100/L275,0)</f>
        <v>67.928034188034189</v>
      </c>
      <c r="P275" s="169">
        <f ca="1">IF(M275&gt;0,N275*100/M275,0)</f>
        <v>67.928034188034189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IFERROR(__xludf.DUMMYFUNCTION("IMPORTRANGE(""https://docs.google.com/spreadsheets/d/1SX6NBoVAgQJ6U1MVXOaj8PK2l7WJ3RER9xtqwdhxkhw/edit?usp=sharing"",""ราชบุรี!J228"")"),144)</f>
        <v>144</v>
      </c>
      <c r="K328" s="318">
        <f ca="1">IF(I328&gt;0,J328*100/I328,0)</f>
        <v>42.352941176470587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985500</v>
      </c>
      <c r="N329" s="152">
        <f t="shared" ca="1" si="98"/>
        <v>799851.67</v>
      </c>
      <c r="O329" s="151">
        <f t="shared" ref="O329:O331" ca="1" si="99">IF(L329&gt;0,N329*100/L329,0)</f>
        <v>79.208919588037233</v>
      </c>
      <c r="P329" s="151">
        <f t="shared" ref="P329:P331" ca="1" si="100">IF(M329&gt;0,N329*100/M329,0)</f>
        <v>81.162016235413489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985500</v>
      </c>
      <c r="N331" s="157">
        <f t="shared" ca="1" si="102"/>
        <v>799851.67</v>
      </c>
      <c r="O331" s="156">
        <f t="shared" ca="1" si="99"/>
        <v>79.208919588037233</v>
      </c>
      <c r="P331" s="156">
        <f t="shared" ca="1" si="100"/>
        <v>81.162016235413489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IFERROR(__xludf.DUMMYFUNCTION("IMPORTRANGE(""https://docs.google.com/spreadsheets/d/1Yj_ptqi66GCucihVvJfMjLAmec39IyEx_6qawtMGysU/edit?usp=sharing"",""สบก!DL73"")"),951000)</f>
        <v>951000</v>
      </c>
      <c r="N333" s="169">
        <f ca="1">IFERROR(__xludf.DUMMYFUNCTION("IMPORTRANGE(""https://docs.google.com/spreadsheets/d/1Yj_ptqi66GCucihVvJfMjLAmec39IyEx_6qawtMGysU/edit?usp=sharing"",""สบก!DM73"")"),765351.67)</f>
        <v>765351.67</v>
      </c>
      <c r="O333" s="169">
        <f ca="1">IF(L333&gt;0,N333*100/L333,0)</f>
        <v>78.473461499025944</v>
      </c>
      <c r="P333" s="169">
        <f ca="1">IF(M333&gt;0,N333*100/M333,0)</f>
        <v>80.478619348054679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IFERROR(__xludf.DUMMYFUNCTION("IMPORTRANGE(""https://docs.google.com/spreadsheets/d/1SX6NBoVAgQJ6U1MVXOaj8PK2l7WJ3RER9xtqwdhxkhw/edit?usp=sharing"",""ราชบุรี!J234"")"),124)</f>
        <v>124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IFERROR(__xludf.DUMMYFUNCTION("IMPORTRANGE(""https://docs.google.com/spreadsheets/d/1SX6NBoVAgQJ6U1MVXOaj8PK2l7WJ3RER9xtqwdhxkhw/edit?usp=sharing"",""ราชบุรี!J235"")"),1572.87)</f>
        <v>1572.87</v>
      </c>
      <c r="K340" s="343">
        <f t="shared" ca="1" si="103"/>
        <v>60.494999999999997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IFERROR(__xludf.DUMMYFUNCTION("IMPORTRANGE(""https://docs.google.com/spreadsheets/d/1SX6NBoVAgQJ6U1MVXOaj8PK2l7WJ3RER9xtqwdhxkhw/edit?usp=sharing"",""ราชบุรี!J236"")"),217)</f>
        <v>217</v>
      </c>
      <c r="K341" s="343">
        <f t="shared" ca="1" si="103"/>
        <v>63.823529411764703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IFERROR(__xludf.DUMMYFUNCTION("IMPORTRANGE(""https://docs.google.com/spreadsheets/d/1SX6NBoVAgQJ6U1MVXOaj8PK2l7WJ3RER9xtqwdhxkhw/edit?usp=sharing"",""ราชบุรี!J237"")"),2211.1)</f>
        <v>2211.1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IFERROR(__xludf.DUMMYFUNCTION("IMPORTRANGE(""https://docs.google.com/spreadsheets/d/1SX6NBoVAgQJ6U1MVXOaj8PK2l7WJ3RER9xtqwdhxkhw/edit?usp=sharing"",""ราชบุรี!J240"")"),144)</f>
        <v>144</v>
      </c>
      <c r="K345" s="343">
        <f t="shared" ca="1" si="103"/>
        <v>42.352941176470587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IFERROR(__xludf.DUMMYFUNCTION("IMPORTRANGE(""https://docs.google.com/spreadsheets/d/1SX6NBoVAgQJ6U1MVXOaj8PK2l7WJ3RER9xtqwdhxkhw/edit?usp=sharing"",""ราชบุรี!J241"")"),1574.15)</f>
        <v>1574.15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IFERROR(__xludf.DUMMYFUNCTION("IMPORTRANGE(""https://docs.google.com/spreadsheets/d/1SX6NBoVAgQJ6U1MVXOaj8PK2l7WJ3RER9xtqwdhxkhw/edit?usp=sharing"",""ราชบุรี!M242"")"),905415.769999999)</f>
        <v>905415.76999999897</v>
      </c>
      <c r="O347" s="358">
        <f ca="1">+IF(L347&gt;0,N347*100/L347,0)</f>
        <v>56.711407600975051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IFERROR(__xludf.DUMMYFUNCTION("IMPORTRANGE(""https://docs.google.com/spreadsheets/d/1SX6NBoVAgQJ6U1MVXOaj8PK2l7WJ3RER9xtqwdhxkhw/edit?usp=sharing"",""ราชบุรี!M275"")"),397631.98)</f>
        <v>397631.98</v>
      </c>
      <c r="O380" s="373">
        <f ca="1">+IF(L380&gt;0,N380*100/L380,0)</f>
        <v>38.66059775210983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IFERROR(__xludf.DUMMYFUNCTION("IMPORTRANGE(""https://docs.google.com/spreadsheets/d/1SX6NBoVAgQJ6U1MVXOaj8PK2l7WJ3RER9xtqwdhxkhw/edit?usp=sharing"",""ราชบุรี!M278"")"),397631.98)</f>
        <v>397631.98</v>
      </c>
      <c r="O383" s="165">
        <f t="shared" ca="1" si="109"/>
        <v>38.66059775210983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IFERROR(__xludf.DUMMYFUNCTION("IMPORTRANGE(""https://docs.google.com/spreadsheets/d/1SX6NBoVAgQJ6U1MVXOaj8PK2l7WJ3RER9xtqwdhxkhw/edit?usp=sharing"",""ราชบุรี!M280"")"),397631.98)</f>
        <v>397631.98</v>
      </c>
      <c r="O385" s="169">
        <f t="shared" ca="1" si="109"/>
        <v>38.66059775210983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IFERROR(__xludf.DUMMYFUNCTION("IMPORTRANGE(""https://docs.google.com/spreadsheets/d/1SX6NBoVAgQJ6U1MVXOaj8PK2l7WJ3RER9xtqwdhxkhw/edit?usp=sharing"",""ราชบุรี!M283"")"),150735.6)</f>
        <v>150735.6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IFERROR(__xludf.DUMMYFUNCTION("IMPORTRANGE(""https://docs.google.com/spreadsheets/d/1SX6NBoVAgQJ6U1MVXOaj8PK2l7WJ3RER9xtqwdhxkhw/edit?usp=sharing"",""ราชบุรี!M284"")"),48896.38)</f>
        <v>48896.38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IFERROR(__xludf.DUMMYFUNCTION("IMPORTRANGE(""https://docs.google.com/spreadsheets/d/1SX6NBoVAgQJ6U1MVXOaj8PK2l7WJ3RER9xtqwdhxkhw/edit?usp=sharing"",""ราชบุรี!M296"")"),218125.56)</f>
        <v>218125.56</v>
      </c>
      <c r="O401" s="373">
        <f ca="1">+IF(L401&gt;0,N401*100/L401,0)</f>
        <v>96.289921864653692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IFERROR(__xludf.DUMMYFUNCTION("IMPORTRANGE(""https://docs.google.com/spreadsheets/d/1SX6NBoVAgQJ6U1MVXOaj8PK2l7WJ3RER9xtqwdhxkhw/edit?usp=sharing"",""ราชบุรี!M299"")"),218125.56)</f>
        <v>218125.56</v>
      </c>
      <c r="O404" s="169">
        <f t="shared" ca="1" si="112"/>
        <v>96.289921864653692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IFERROR(__xludf.DUMMYFUNCTION("IMPORTRANGE(""https://docs.google.com/spreadsheets/d/1SX6NBoVAgQJ6U1MVXOaj8PK2l7WJ3RER9xtqwdhxkhw/edit?usp=sharing"",""ราชบุรี!M301"")"),218125.56)</f>
        <v>218125.56</v>
      </c>
      <c r="O406" s="169">
        <f t="shared" ca="1" si="112"/>
        <v>96.289921864653692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IFERROR(__xludf.DUMMYFUNCTION("IMPORTRANGE(""https://docs.google.com/spreadsheets/d/1SX6NBoVAgQJ6U1MVXOaj8PK2l7WJ3RER9xtqwdhxkhw/edit?usp=sharing"",""ราชบุรี!M305"")"),26795.56)</f>
        <v>26795.56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IFERROR(__xludf.DUMMYFUNCTION("IMPORTRANGE(""https://docs.google.com/spreadsheets/d/1SX6NBoVAgQJ6U1MVXOaj8PK2l7WJ3RER9xtqwdhxkhw/edit?usp=sharing"",""ราชบุรี!M330"")"),87231.86)</f>
        <v>87231.86</v>
      </c>
      <c r="O435" s="412">
        <f t="shared" ref="O435:O439" ca="1" si="114">+IF(L435&gt;0,N435*100/L435,0)</f>
        <v>87.231859999999998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IFERROR(__xludf.DUMMYFUNCTION("IMPORTRANGE(""https://docs.google.com/spreadsheets/d/1SX6NBoVAgQJ6U1MVXOaj8PK2l7WJ3RER9xtqwdhxkhw/edit?usp=sharing"",""ราชบุรี!M332"")"),87231.86)</f>
        <v>87231.86</v>
      </c>
      <c r="O437" s="169">
        <f t="shared" ca="1" si="114"/>
        <v>87.231859999999998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IFERROR(__xludf.DUMMYFUNCTION("IMPORTRANGE(""https://docs.google.com/spreadsheets/d/1SX6NBoVAgQJ6U1MVXOaj8PK2l7WJ3RER9xtqwdhxkhw/edit?usp=sharing"",""ราชบุรี!M334"")"),87231.86)</f>
        <v>87231.86</v>
      </c>
      <c r="O439" s="169">
        <f t="shared" ca="1" si="114"/>
        <v>87.231859999999998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IFERROR(__xludf.DUMMYFUNCTION("IMPORTRANGE(""https://docs.google.com/spreadsheets/d/1SX6NBoVAgQJ6U1MVXOaj8PK2l7WJ3RER9xtqwdhxkhw/edit?usp=sharing"",""ราชบุรี!M335"")"),47457)</f>
        <v>47457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IFERROR(__xludf.DUMMYFUNCTION("IMPORTRANGE(""https://docs.google.com/spreadsheets/d/1SX6NBoVAgQJ6U1MVXOaj8PK2l7WJ3RER9xtqwdhxkhw/edit?usp=sharing"",""ราชบุรี!M338"")"),39774.86)</f>
        <v>39774.86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IFERROR(__xludf.DUMMYFUNCTION("IMPORTRANGE(""https://docs.google.com/spreadsheets/d/1SX6NBoVAgQJ6U1MVXOaj8PK2l7WJ3RER9xtqwdhxkhw/edit?usp=sharing"",""ราชบุรี!M350"")"),55191.82)</f>
        <v>55191.82</v>
      </c>
      <c r="O455" s="373">
        <f t="shared" ref="O455:O459" ca="1" si="116">+IF(L455&gt;0,N455*100/L455,0)</f>
        <v>72.89705726965343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IFERROR(__xludf.DUMMYFUNCTION("IMPORTRANGE(""https://docs.google.com/spreadsheets/d/1SX6NBoVAgQJ6U1MVXOaj8PK2l7WJ3RER9xtqwdhxkhw/edit?usp=sharing"",""ราชบุรี!M352"")"),55191.82)</f>
        <v>55191.82</v>
      </c>
      <c r="O457" s="169">
        <f t="shared" ca="1" si="116"/>
        <v>72.89705726965343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IFERROR(__xludf.DUMMYFUNCTION("IMPORTRANGE(""https://docs.google.com/spreadsheets/d/1SX6NBoVAgQJ6U1MVXOaj8PK2l7WJ3RER9xtqwdhxkhw/edit?usp=sharing"",""ราชบุรี!M354"")"),55191.82)</f>
        <v>55191.82</v>
      </c>
      <c r="O459" s="169">
        <f t="shared" ca="1" si="116"/>
        <v>72.89705726965343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IFERROR(__xludf.DUMMYFUNCTION("IMPORTRANGE(""https://docs.google.com/spreadsheets/d/1SX6NBoVAgQJ6U1MVXOaj8PK2l7WJ3RER9xtqwdhxkhw/edit?usp=sharing"",""ราชบุรี!M358"")"),55191.82)</f>
        <v>55191.82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IFERROR(__xludf.DUMMYFUNCTION("IMPORTRANGE(""https://docs.google.com/spreadsheets/d/1SX6NBoVAgQJ6U1MVXOaj8PK2l7WJ3RER9xtqwdhxkhw/edit?usp=sharing"",""ราชบุรี!J392"")"),1430)</f>
        <v>1430</v>
      </c>
      <c r="K497" s="444">
        <f t="shared" ca="1" si="117"/>
        <v>83.528037383177576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IFERROR(__xludf.DUMMYFUNCTION("IMPORTRANGE(""https://docs.google.com/spreadsheets/d/1SX6NBoVAgQJ6U1MVXOaj8PK2l7WJ3RER9xtqwdhxkhw/edit?usp=sharing"",""ราชบุรี!J393"")"),1430)</f>
        <v>1430</v>
      </c>
      <c r="K498" s="202">
        <f t="shared" ca="1" si="117"/>
        <v>83.528037383177576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IFERROR(__xludf.DUMMYFUNCTION("IMPORTRANGE(""https://docs.google.com/spreadsheets/d/1SX6NBoVAgQJ6U1MVXOaj8PK2l7WJ3RER9xtqwdhxkhw/edit?usp=sharing"",""ราชบุรี!J394"")"),96)</f>
        <v>96</v>
      </c>
      <c r="K499" s="202">
        <f t="shared" ca="1" si="117"/>
        <v>82.051282051282058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IFERROR(__xludf.DUMMYFUNCTION("IMPORTRANGE(""https://docs.google.com/spreadsheets/d/1SX6NBoVAgQJ6U1MVXOaj8PK2l7WJ3RER9xtqwdhxkhw/edit?usp=sharing"",""ราชบุรี!J395"")"),1422)</f>
        <v>1422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IFERROR(__xludf.DUMMYFUNCTION("IMPORTRANGE(""https://docs.google.com/spreadsheets/d/1SX6NBoVAgQJ6U1MVXOaj8PK2l7WJ3RER9xtqwdhxkhw/edit?usp=sharing"",""ราชบุรี!J396"")"),95)</f>
        <v>95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IFERROR(__xludf.DUMMYFUNCTION("IMPORTRANGE(""https://docs.google.com/spreadsheets/d/1SX6NBoVAgQJ6U1MVXOaj8PK2l7WJ3RER9xtqwdhxkhw/edit?usp=sharing"",""ราชบุรี!J397"")"),1422)</f>
        <v>1422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IFERROR(__xludf.DUMMYFUNCTION("IMPORTRANGE(""https://docs.google.com/spreadsheets/d/1SX6NBoVAgQJ6U1MVXOaj8PK2l7WJ3RER9xtqwdhxkhw/edit?usp=sharing"",""ราชบุรี!J398"")"),95)</f>
        <v>95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IFERROR(__xludf.DUMMYFUNCTION("IMPORTRANGE(""https://docs.google.com/spreadsheets/d/1SX6NBoVAgQJ6U1MVXOaj8PK2l7WJ3RER9xtqwdhxkhw/edit?usp=sharing"",""ราชบุรี!M433"")"),17150)</f>
        <v>17150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IFERROR(__xludf.DUMMYFUNCTION("IMPORTRANGE(""https://docs.google.com/spreadsheets/d/1SX6NBoVAgQJ6U1MVXOaj8PK2l7WJ3RER9xtqwdhxkhw/edit?usp=sharing"",""ราชบุรี!M436"")"),10966.97)</f>
        <v>10966.97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IFERROR(__xludf.DUMMYFUNCTION("IMPORTRANGE(""https://docs.google.com/spreadsheets/d/1SX6NBoVAgQJ6U1MVXOaj8PK2l7WJ3RER9xtqwdhxkhw/edit?usp=sharing"",""ราชบุรี!J459"")"),3890)</f>
        <v>3890</v>
      </c>
      <c r="K564" s="372">
        <f ca="1">IF(I564&gt;0,J564*100/I564,0)</f>
        <v>707.27272727272725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IFERROR(__xludf.DUMMYFUNCTION("IMPORTRANGE(""https://docs.google.com/spreadsheets/d/1SX6NBoVAgQJ6U1MVXOaj8PK2l7WJ3RER9xtqwdhxkhw/edit?usp=sharing"",""ราชบุรี!M459"")"),118817.58)</f>
        <v>118817.58</v>
      </c>
      <c r="O564" s="373">
        <f t="shared" ref="O564:O568" ca="1" si="122">+IF(L564&gt;0,N564*100/L564,0)</f>
        <v>94.23983185279188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IFERROR(__xludf.DUMMYFUNCTION("IMPORTRANGE(""https://docs.google.com/spreadsheets/d/1SX6NBoVAgQJ6U1MVXOaj8PK2l7WJ3RER9xtqwdhxkhw/edit?usp=sharing"",""ราชบุรี!M461"")"),118817.58)</f>
        <v>118817.58</v>
      </c>
      <c r="O566" s="169">
        <f t="shared" ca="1" si="122"/>
        <v>94.23983185279188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IFERROR(__xludf.DUMMYFUNCTION("IMPORTRANGE(""https://docs.google.com/spreadsheets/d/1SX6NBoVAgQJ6U1MVXOaj8PK2l7WJ3RER9xtqwdhxkhw/edit?usp=sharing"",""ราชบุรี!M463"")"),118817.58)</f>
        <v>118817.58</v>
      </c>
      <c r="O568" s="169">
        <f t="shared" ca="1" si="122"/>
        <v>94.23983185279188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IFERROR(__xludf.DUMMYFUNCTION("IMPORTRANGE(""https://docs.google.com/spreadsheets/d/1SX6NBoVAgQJ6U1MVXOaj8PK2l7WJ3RER9xtqwdhxkhw/edit?usp=sharing"",""ราชบุรี!M466"")"),92055.58)</f>
        <v>92055.58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IFERROR(__xludf.DUMMYFUNCTION("IMPORTRANGE(""https://docs.google.com/spreadsheets/d/1SX6NBoVAgQJ6U1MVXOaj8PK2l7WJ3RER9xtqwdhxkhw/edit?usp=sharing"",""ราชบุรี!M467"")"),26762)</f>
        <v>26762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IFERROR(__xludf.DUMMYFUNCTION("IMPORTRANGE(""https://docs.google.com/spreadsheets/d/1SX6NBoVAgQJ6U1MVXOaj8PK2l7WJ3RER9xtqwdhxkhw/edit?usp=sharing"",""ราชบุรี!J468"")"),3890)</f>
        <v>3890</v>
      </c>
      <c r="K573" s="202">
        <f ca="1">IF(I573&gt;0,J573*100/I573,0)</f>
        <v>707.27272727272725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IFERROR(__xludf.DUMMYFUNCTION("IMPORTRANGE(""https://docs.google.com/spreadsheets/d/1SX6NBoVAgQJ6U1MVXOaj8PK2l7WJ3RER9xtqwdhxkhw/edit?usp=sharing"",""ราชบุรี!J472"")"),3697)</f>
        <v>3697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IFERROR(__xludf.DUMMYFUNCTION("IMPORTRANGE(""https://docs.google.com/spreadsheets/d/1SX6NBoVAgQJ6U1MVXOaj8PK2l7WJ3RER9xtqwdhxkhw/edit?usp=sharing"",""ราชบุรี!J523"")"),1419484.64)</f>
        <v>1419484.64</v>
      </c>
      <c r="K628" s="343">
        <f t="shared" ref="K628:K635" ca="1" si="129">IF(I628&gt;0,J628*100/I628,0)</f>
        <v>96.392183191812293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IFERROR(__xludf.DUMMYFUNCTION("IMPORTRANGE(""https://docs.google.com/spreadsheets/d/1SX6NBoVAgQJ6U1MVXOaj8PK2l7WJ3RER9xtqwdhxkhw/edit?usp=sharing"",""ราชบุรี!J524"")"),97)</f>
        <v>97</v>
      </c>
      <c r="K629" s="343">
        <f t="shared" ca="1" si="129"/>
        <v>96.039603960396036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IFERROR(__xludf.DUMMYFUNCTION("IMPORTRANGE(""https://docs.google.com/spreadsheets/d/1SX6NBoVAgQJ6U1MVXOaj8PK2l7WJ3RER9xtqwdhxkhw/edit?usp=sharing"",""ราชบุรี!J525"")"),1036066.67)</f>
        <v>1036066.67</v>
      </c>
      <c r="K630" s="343">
        <f t="shared" ca="1" si="129"/>
        <v>24.973427548444789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IFERROR(__xludf.DUMMYFUNCTION("IMPORTRANGE(""https://docs.google.com/spreadsheets/d/1SX6NBoVAgQJ6U1MVXOaj8PK2l7WJ3RER9xtqwdhxkhw/edit?usp=sharing"",""ราชบุรี!J526"")"),137)</f>
        <v>137</v>
      </c>
      <c r="K631" s="343">
        <f t="shared" ca="1" si="129"/>
        <v>67.487684729064043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IFERROR(__xludf.DUMMYFUNCTION("IMPORTRANGE(""https://docs.google.com/spreadsheets/d/1SX6NBoVAgQJ6U1MVXOaj8PK2l7WJ3RER9xtqwdhxkhw/edit?usp=sharing"",""ราชบุรี!J527"")"),85095.34)</f>
        <v>85095.34</v>
      </c>
      <c r="K632" s="343">
        <f t="shared" ca="1" si="129"/>
        <v>65.066444047210695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IFERROR(__xludf.DUMMYFUNCTION("IMPORTRANGE(""https://docs.google.com/spreadsheets/d/1SX6NBoVAgQJ6U1MVXOaj8PK2l7WJ3RER9xtqwdhxkhw/edit?usp=sharing"",""ราชบุรี!J528"")"),11)</f>
        <v>11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IFERROR(__xludf.DUMMYFUNCTION("IMPORTRANGE(""https://docs.google.com/spreadsheets/d/1SX6NBoVAgQJ6U1MVXOaj8PK2l7WJ3RER9xtqwdhxkhw/edit?usp=sharing"",""ราชบุรี!J529"")"),1590000)</f>
        <v>1590000</v>
      </c>
      <c r="K634" s="343">
        <f t="shared" ca="1" si="129"/>
        <v>79.5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IFERROR(__xludf.DUMMYFUNCTION("IMPORTRANGE(""https://docs.google.com/spreadsheets/d/1SX6NBoVAgQJ6U1MVXOaj8PK2l7WJ3RER9xtqwdhxkhw/edit?usp=sharing"",""ราชบุรี!J530"")"),53)</f>
        <v>53</v>
      </c>
      <c r="K635" s="487">
        <f t="shared" ca="1" si="129"/>
        <v>69.736842105263165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11417720</v>
      </c>
      <c r="M8" s="23">
        <f t="shared" ca="1" si="0"/>
        <v>8957139</v>
      </c>
      <c r="N8" s="23">
        <f t="shared" ca="1" si="0"/>
        <v>9430958.5600000005</v>
      </c>
      <c r="O8" s="22">
        <f t="shared" ref="O8:O16" ca="1" si="1">IF(L8&gt;0,N8*100/L8,0)</f>
        <v>82.599315450019787</v>
      </c>
      <c r="P8" s="22">
        <f t="shared" ref="P8:P16" ca="1" si="2">IF(M8&gt;0,N8*100/M8,0)</f>
        <v>105.28985382497693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11417720</v>
      </c>
      <c r="M10" s="30">
        <f t="shared" ca="1" si="4"/>
        <v>8957139</v>
      </c>
      <c r="N10" s="30">
        <f t="shared" ca="1" si="4"/>
        <v>9430958.5600000005</v>
      </c>
      <c r="O10" s="29">
        <f t="shared" ca="1" si="1"/>
        <v>82.599315450019787</v>
      </c>
      <c r="P10" s="29">
        <f t="shared" ca="1" si="2"/>
        <v>105.28985382497693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7195570</v>
      </c>
      <c r="M12" s="38">
        <f t="shared" ca="1" si="6"/>
        <v>4757139</v>
      </c>
      <c r="N12" s="38">
        <f t="shared" ca="1" si="6"/>
        <v>5208808.5600000005</v>
      </c>
      <c r="O12" s="38">
        <f t="shared" ca="1" si="1"/>
        <v>72.389102739602293</v>
      </c>
      <c r="P12" s="38">
        <f t="shared" ca="1" si="2"/>
        <v>109.49456301360966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4846870</v>
      </c>
      <c r="M14" s="38">
        <f t="shared" si="8"/>
        <v>0</v>
      </c>
      <c r="N14" s="38">
        <f t="shared" ca="1" si="8"/>
        <v>943447.15</v>
      </c>
      <c r="O14" s="38">
        <f t="shared" ca="1" si="1"/>
        <v>19.465080557143065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4222150</v>
      </c>
      <c r="M16" s="38">
        <f t="shared" ca="1" si="10"/>
        <v>4200000</v>
      </c>
      <c r="N16" s="38">
        <f t="shared" ca="1" si="10"/>
        <v>4222150</v>
      </c>
      <c r="O16" s="49">
        <f t="shared" ca="1" si="1"/>
        <v>100</v>
      </c>
      <c r="P16" s="49">
        <f t="shared" ca="1" si="2"/>
        <v>100.52738095238095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8848619</v>
      </c>
      <c r="M18" s="23">
        <f t="shared" ca="1" si="11"/>
        <v>8957139</v>
      </c>
      <c r="N18" s="23">
        <f t="shared" ca="1" si="11"/>
        <v>8487511.4100000001</v>
      </c>
      <c r="O18" s="22">
        <f t="shared" ref="O18:O20" ca="1" si="12">IF(L18&gt;0,N18*100/L18,0)</f>
        <v>95.919051436161965</v>
      </c>
      <c r="P18" s="22">
        <f t="shared" ref="P18:P26" ca="1" si="13">IF(M18&gt;0,N18*100/M18,0)</f>
        <v>94.756946498206631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8848619</v>
      </c>
      <c r="M20" s="30">
        <f t="shared" ca="1" si="15"/>
        <v>8957139</v>
      </c>
      <c r="N20" s="30">
        <f t="shared" ca="1" si="15"/>
        <v>8487511.4100000001</v>
      </c>
      <c r="O20" s="29">
        <f t="shared" ca="1" si="12"/>
        <v>95.919051436161965</v>
      </c>
      <c r="P20" s="29">
        <f t="shared" ca="1" si="13"/>
        <v>94.756946498206631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4626469</v>
      </c>
      <c r="M22" s="41">
        <f t="shared" ca="1" si="18"/>
        <v>4757139</v>
      </c>
      <c r="N22" s="38">
        <f t="shared" ca="1" si="18"/>
        <v>4265361.41</v>
      </c>
      <c r="O22" s="38">
        <f t="shared" ca="1" si="17"/>
        <v>92.194747441299185</v>
      </c>
      <c r="P22" s="38">
        <f t="shared" ca="1" si="13"/>
        <v>89.662324561043945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2277769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4222150</v>
      </c>
      <c r="M26" s="49">
        <f t="shared" ca="1" si="22"/>
        <v>4200000</v>
      </c>
      <c r="N26" s="49">
        <f t="shared" ca="1" si="22"/>
        <v>4222150</v>
      </c>
      <c r="O26" s="49">
        <f t="shared" ca="1" si="17"/>
        <v>100</v>
      </c>
      <c r="P26" s="49">
        <f t="shared" ca="1" si="13"/>
        <v>100.52738095238095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2569101</v>
      </c>
      <c r="M28" s="23">
        <f t="shared" si="23"/>
        <v>0</v>
      </c>
      <c r="N28" s="23">
        <f t="shared" ca="1" si="23"/>
        <v>943447.15</v>
      </c>
      <c r="O28" s="22">
        <f t="shared" ref="O28:O30" ca="1" si="24">IF(L28&gt;0,N28*100/L28,0)</f>
        <v>36.722851690143749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2569101</v>
      </c>
      <c r="M30" s="30">
        <f t="shared" si="27"/>
        <v>0</v>
      </c>
      <c r="N30" s="30">
        <f t="shared" ca="1" si="27"/>
        <v>943447.15</v>
      </c>
      <c r="O30" s="29">
        <f t="shared" ca="1" si="24"/>
        <v>36.722851690143749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2569101</v>
      </c>
      <c r="M32" s="38">
        <f t="shared" si="30"/>
        <v>0</v>
      </c>
      <c r="N32" s="38">
        <f t="shared" ca="1" si="30"/>
        <v>943447.15</v>
      </c>
      <c r="O32" s="38">
        <f t="shared" ca="1" si="29"/>
        <v>36.722851690143749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2569101</v>
      </c>
      <c r="M34" s="38">
        <f t="shared" si="32"/>
        <v>0</v>
      </c>
      <c r="N34" s="38">
        <f t="shared" ca="1" si="32"/>
        <v>943447.15</v>
      </c>
      <c r="O34" s="38">
        <f t="shared" ca="1" si="29"/>
        <v>36.722851690143749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8848619</v>
      </c>
      <c r="M37" s="54">
        <f t="shared" ca="1" si="33"/>
        <v>8957139</v>
      </c>
      <c r="N37" s="54">
        <f t="shared" ca="1" si="33"/>
        <v>8487511.4100000001</v>
      </c>
      <c r="O37" s="55">
        <f t="shared" ca="1" si="29"/>
        <v>95.919051436161965</v>
      </c>
      <c r="P37" s="55">
        <f t="shared" ca="1" si="25"/>
        <v>94.756946498206631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826250</v>
      </c>
      <c r="M41" s="78">
        <f t="shared" ca="1" si="34"/>
        <v>804100</v>
      </c>
      <c r="N41" s="78">
        <f t="shared" ca="1" si="34"/>
        <v>772109.24</v>
      </c>
      <c r="O41" s="77">
        <f t="shared" ref="O41:O43" ca="1" si="35">IF(L41&gt;0,N41*100/L41,0)</f>
        <v>93.447411800302575</v>
      </c>
      <c r="P41" s="77">
        <f t="shared" ref="P41:P43" ca="1" si="36">IF(M41&gt;0,N41*100/M41,0)</f>
        <v>96.021544584006961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826250</v>
      </c>
      <c r="M43" s="78">
        <f t="shared" ca="1" si="38"/>
        <v>804100</v>
      </c>
      <c r="N43" s="78">
        <f t="shared" ca="1" si="38"/>
        <v>772109.24</v>
      </c>
      <c r="O43" s="77">
        <f t="shared" ca="1" si="35"/>
        <v>93.447411800302575</v>
      </c>
      <c r="P43" s="77">
        <f t="shared" ca="1" si="36"/>
        <v>96.021544584006961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IFERROR(__xludf.DUMMYFUNCTION("IMPORTRANGE(""https://docs.google.com/spreadsheets/d/1Yj_ptqi66GCucihVvJfMjLAmec39IyEx_6qawtMGysU/edit?usp=sharing"",""สบก!Q74"")"),804100)</f>
        <v>804100</v>
      </c>
      <c r="N45" s="49">
        <f ca="1">IFERROR(__xludf.DUMMYFUNCTION("IMPORTRANGE(""https://docs.google.com/spreadsheets/d/1Yj_ptqi66GCucihVvJfMjLAmec39IyEx_6qawtMGysU/edit?usp=sharing"",""สบก!R74"")"),749959.24)</f>
        <v>749959.24</v>
      </c>
      <c r="O45" s="38">
        <f ca="1">IF(L45&gt;0,N45*100/L45,0)</f>
        <v>93.266912075612481</v>
      </c>
      <c r="P45" s="38">
        <f ca="1">IF(M45&gt;0,N45*100/M45,0)</f>
        <v>93.266912075612481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IFERROR(__xludf.DUMMYFUNCTION("IMPORTRANGE(""https://docs.google.com/spreadsheets/d/1Yj_ptqi66GCucihVvJfMjLAmec39IyEx_6qawtMGysU/edit?usp=sharing"",""สบก!O74"")"),22150)</f>
        <v>22150</v>
      </c>
      <c r="M49" s="49"/>
      <c r="N49" s="49">
        <f ca="1">IFERROR(__xludf.DUMMYFUNCTION("IMPORTRANGE(""https://docs.google.com/spreadsheets/d/1Yj_ptqi66GCucihVvJfMjLAmec39IyEx_6qawtMGysU/edit?usp=sharing"",""สบก!S74"")"),22150)</f>
        <v>22150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678420</v>
      </c>
      <c r="N53" s="121">
        <f t="shared" ca="1" si="39"/>
        <v>613032</v>
      </c>
      <c r="O53" s="120">
        <f t="shared" ref="O53:O55" ca="1" si="40">IF(L53&gt;0,N53*100/L53,0)</f>
        <v>101.32760330578512</v>
      </c>
      <c r="P53" s="120">
        <f t="shared" ref="P53:P55" ca="1" si="41">IF(M53&gt;0,N53*100/M53,0)</f>
        <v>90.361722826567615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678420</v>
      </c>
      <c r="N55" s="121">
        <f t="shared" ca="1" si="43"/>
        <v>613032</v>
      </c>
      <c r="O55" s="120">
        <f t="shared" ca="1" si="40"/>
        <v>101.32760330578512</v>
      </c>
      <c r="P55" s="120">
        <f t="shared" ca="1" si="41"/>
        <v>90.361722826567615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IFERROR(__xludf.DUMMYFUNCTION("IMPORTRANGE(""https://docs.google.com/spreadsheets/d/1Yj_ptqi66GCucihVvJfMjLAmec39IyEx_6qawtMGysU/edit?usp=sharing"",""สบก!Z74"")"),678420)</f>
        <v>678420</v>
      </c>
      <c r="N57" s="49">
        <f ca="1">IFERROR(__xludf.DUMMYFUNCTION("IMPORTRANGE(""https://docs.google.com/spreadsheets/d/1Yj_ptqi66GCucihVvJfMjLAmec39IyEx_6qawtMGysU/edit?usp=sharing"",""สบก!AA74"")"),613032)</f>
        <v>613032</v>
      </c>
      <c r="O57" s="38">
        <f ca="1">IF(L57&gt;0,N57*100/L57,0)</f>
        <v>101.32760330578512</v>
      </c>
      <c r="P57" s="38">
        <f ca="1">IF(M57&gt;0,N57*100/M57,0)</f>
        <v>90.361722826567615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6017200</v>
      </c>
      <c r="M66" s="152">
        <f t="shared" ca="1" si="45"/>
        <v>6029700</v>
      </c>
      <c r="N66" s="152">
        <f t="shared" ca="1" si="45"/>
        <v>5896110.1699999999</v>
      </c>
      <c r="O66" s="151">
        <f t="shared" ref="O66:O68" ca="1" si="46">IF(L66&gt;0,N66*100/L66,0)</f>
        <v>97.987605032240907</v>
      </c>
      <c r="P66" s="151">
        <f t="shared" ref="P66:P68" ca="1" si="47">IF(M66&gt;0,N66*100/M66,0)</f>
        <v>97.784469708277356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6017200</v>
      </c>
      <c r="M68" s="157">
        <f t="shared" ca="1" si="49"/>
        <v>6029700</v>
      </c>
      <c r="N68" s="157">
        <f t="shared" ca="1" si="49"/>
        <v>5896110.1699999999</v>
      </c>
      <c r="O68" s="156">
        <f t="shared" ca="1" si="46"/>
        <v>97.987605032240907</v>
      </c>
      <c r="P68" s="156">
        <f t="shared" ca="1" si="47"/>
        <v>97.784469708277356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IFERROR(__xludf.DUMMYFUNCTION("IMPORTRANGE(""https://docs.google.com/spreadsheets/d/1Yj_ptqi66GCucihVvJfMjLAmec39IyEx_6qawtMGysU/edit?usp=sharing"",""สบก!AJ74"")"),1696110.17)</f>
        <v>1696110.17</v>
      </c>
      <c r="O70" s="169">
        <f ca="1">IF(L70&gt;0,N70*100/L70,0)</f>
        <v>93.336461038961033</v>
      </c>
      <c r="P70" s="169">
        <f ca="1">IF(M70&gt;0,N70*100/M70,0)</f>
        <v>92.698812373613166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66294</v>
      </c>
      <c r="M118" s="152">
        <f t="shared" ca="1" si="58"/>
        <v>66294</v>
      </c>
      <c r="N118" s="152">
        <f t="shared" ca="1" si="58"/>
        <v>58966</v>
      </c>
      <c r="O118" s="151">
        <f t="shared" ref="O118:O120" ca="1" si="59">IF(L118&gt;0,N118*100/L118,0)</f>
        <v>88.946209310043145</v>
      </c>
      <c r="P118" s="151">
        <f t="shared" ref="P118:P120" ca="1" si="60">IF(M118&gt;0,N118*100/M118,0)</f>
        <v>88.946209310043145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66294</v>
      </c>
      <c r="M120" s="157">
        <f t="shared" ca="1" si="62"/>
        <v>66294</v>
      </c>
      <c r="N120" s="157">
        <f t="shared" ca="1" si="62"/>
        <v>58966</v>
      </c>
      <c r="O120" s="156">
        <f t="shared" ca="1" si="59"/>
        <v>88.946209310043145</v>
      </c>
      <c r="P120" s="156">
        <f t="shared" ca="1" si="60"/>
        <v>88.946209310043145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66294</v>
      </c>
      <c r="M122" s="168">
        <f ca="1">IFERROR(__xludf.DUMMYFUNCTION("IMPORTRANGE(""https://docs.google.com/spreadsheets/d/1Yj_ptqi66GCucihVvJfMjLAmec39IyEx_6qawtMGysU/edit?usp=sharing"",""สบก!BA74"")"),66294)</f>
        <v>66294</v>
      </c>
      <c r="N122" s="169">
        <f ca="1">IFERROR(__xludf.DUMMYFUNCTION("IMPORTRANGE(""https://docs.google.com/spreadsheets/d/1Yj_ptqi66GCucihVvJfMjLAmec39IyEx_6qawtMGysU/edit?usp=sharing"",""สบก!BB74"")"),58966)</f>
        <v>58966</v>
      </c>
      <c r="O122" s="169">
        <f ca="1">IF(L122&gt;0,N122*100/L122,0)</f>
        <v>88.946209310043145</v>
      </c>
      <c r="P122" s="169">
        <f ca="1">IF(M122&gt;0,N122*100/M122,0)</f>
        <v>88.946209310043145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IFERROR(__xludf.DUMMYFUNCTION("IMPORTRANGE(""https://docs.google.com/spreadsheets/d/1Yj_ptqi66GCucihVvJfMjLAmec39IyEx_6qawtMGysU/edit?usp=sharing"",""สบก!AX74"")"),66294)</f>
        <v>66294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105500</v>
      </c>
      <c r="N140" s="152">
        <f t="shared" ca="1" si="64"/>
        <v>83204</v>
      </c>
      <c r="O140" s="151">
        <f t="shared" ref="O140:O142" ca="1" si="65">IF(L140&gt;0,N140*100/L140,0)</f>
        <v>85.337435897435896</v>
      </c>
      <c r="P140" s="151">
        <f t="shared" ref="P140:P142" ca="1" si="66">IF(M140&gt;0,N140*100/M140,0)</f>
        <v>78.866350710900477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105500</v>
      </c>
      <c r="N142" s="157">
        <f t="shared" ca="1" si="68"/>
        <v>83204</v>
      </c>
      <c r="O142" s="156">
        <f t="shared" ca="1" si="65"/>
        <v>85.337435897435896</v>
      </c>
      <c r="P142" s="156">
        <f t="shared" ca="1" si="66"/>
        <v>78.866350710900477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IFERROR(__xludf.DUMMYFUNCTION("IMPORTRANGE(""https://docs.google.com/spreadsheets/d/1Yj_ptqi66GCucihVvJfMjLAmec39IyEx_6qawtMGysU/edit?usp=sharing"",""สบก!BK74"")"),83204)</f>
        <v>83204</v>
      </c>
      <c r="O144" s="169">
        <f ca="1">IF(L144&gt;0,N144*100/L144,0)</f>
        <v>85.337435897435896</v>
      </c>
      <c r="P144" s="169">
        <f ca="1">IF(M144&gt;0,N144*100/M144,0)</f>
        <v>78.866350710900477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IFERROR(__xludf.DUMMYFUNCTION("IMPORTRANGE(""https://docs.google.com/spreadsheets/d/1SX6NBoVAgQJ6U1MVXOaj8PK2l7WJ3RER9xtqwdhxkhw/edit?usp=sharing"",""ลพบุรี!J84"")"),132)</f>
        <v>132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IFERROR(__xludf.DUMMYFUNCTION("IMPORTRANGE(""https://docs.google.com/spreadsheets/d/1SX6NBoVAgQJ6U1MVXOaj8PK2l7WJ3RER9xtqwdhxkhw/edit?usp=sharing"",""ลพบุรี!J85"")"),132)</f>
        <v>132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IFERROR(__xludf.DUMMYFUNCTION("IMPORTRANGE(""https://docs.google.com/spreadsheets/d/1SX6NBoVAgQJ6U1MVXOaj8PK2l7WJ3RER9xtqwdhxkhw/edit?usp=sharing"",""ลพบุรี!J114"")"),1)</f>
        <v>1</v>
      </c>
      <c r="K189" s="286">
        <f ca="1">IF(I189&gt;0,J189*100/I189,0)</f>
        <v>1E-3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IFERROR(__xludf.DUMMYFUNCTION("IMPORTRANGE(""https://docs.google.com/spreadsheets/d/1SX6NBoVAgQJ6U1MVXOaj8PK2l7WJ3RER9xtqwdhxkhw/edit?usp=sharing"",""ลพบุรี!J124"")"),1)</f>
        <v>1</v>
      </c>
      <c r="K199" s="163">
        <f t="shared" ref="K199:K201" ca="1" si="70">IF(I199&gt;0,J199*100/I199,0)</f>
        <v>1E-3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IFERROR(__xludf.DUMMYFUNCTION("IMPORTRANGE(""https://docs.google.com/spreadsheets/d/1SX6NBoVAgQJ6U1MVXOaj8PK2l7WJ3RER9xtqwdhxkhw/edit?usp=sharing"",""ลพบุรี!J125"")"),1)</f>
        <v>1</v>
      </c>
      <c r="K200" s="163">
        <f t="shared" ca="1" si="70"/>
        <v>1E-3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186697</v>
      </c>
      <c r="O250" s="151">
        <f t="shared" ref="O250:O252" ca="1" si="78">IF(L250&gt;0,N250*100/L250,0)</f>
        <v>93.582456140350871</v>
      </c>
      <c r="P250" s="151">
        <f t="shared" ref="P250:P252" ca="1" si="79">IF(M250&gt;0,N250*100/M250,0)</f>
        <v>93.582456140350871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186697</v>
      </c>
      <c r="O252" s="156">
        <f t="shared" ca="1" si="78"/>
        <v>93.582456140350871</v>
      </c>
      <c r="P252" s="156">
        <f t="shared" ca="1" si="79"/>
        <v>93.582456140350871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IFERROR(__xludf.DUMMYFUNCTION("IMPORTRANGE(""https://docs.google.com/spreadsheets/d/1Yj_ptqi66GCucihVvJfMjLAmec39IyEx_6qawtMGysU/edit?usp=sharing"",""สบก!CC74"")"),186697)</f>
        <v>186697</v>
      </c>
      <c r="O254" s="169">
        <f ca="1">IF(L254&gt;0,N254*100/L254,0)</f>
        <v>93.582456140350871</v>
      </c>
      <c r="P254" s="169">
        <f ca="1">IF(M254&gt;0,N254*100/M254,0)</f>
        <v>93.582456140350871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45170</v>
      </c>
      <c r="O271" s="151">
        <f t="shared" ref="O271:O273" ca="1" si="84">IF(L271&gt;0,N271*100/L271,0)</f>
        <v>81.829710144927532</v>
      </c>
      <c r="P271" s="151">
        <f t="shared" ref="P271:P273" ca="1" si="85">IF(M271&gt;0,N271*100/M271,0)</f>
        <v>81.829710144927532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45170</v>
      </c>
      <c r="O273" s="156">
        <f t="shared" ca="1" si="84"/>
        <v>81.829710144927532</v>
      </c>
      <c r="P273" s="156">
        <f t="shared" ca="1" si="85"/>
        <v>81.829710144927532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IFERROR(__xludf.DUMMYFUNCTION("IMPORTRANGE(""https://docs.google.com/spreadsheets/d/1Yj_ptqi66GCucihVvJfMjLAmec39IyEx_6qawtMGysU/edit?usp=sharing"",""สบก!CL74"")"),45170)</f>
        <v>45170</v>
      </c>
      <c r="O275" s="169">
        <f ca="1">IF(L275&gt;0,N275*100/L275,0)</f>
        <v>81.829710144927532</v>
      </c>
      <c r="P275" s="169">
        <f ca="1">IF(M275&gt;0,N275*100/M275,0)</f>
        <v>81.829710144927532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IFERROR(__xludf.DUMMYFUNCTION("IMPORTRANGE(""https://docs.google.com/spreadsheets/d/1SX6NBoVAgQJ6U1MVXOaj8PK2l7WJ3RER9xtqwdhxkhw/edit?usp=sharing"",""ลพบุรี!J228"")"),132)</f>
        <v>132</v>
      </c>
      <c r="K328" s="318">
        <f ca="1">IF(I328&gt;0,J328*100/I328,0)</f>
        <v>77.647058823529406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997300</v>
      </c>
      <c r="N329" s="152">
        <f t="shared" ca="1" si="98"/>
        <v>811098</v>
      </c>
      <c r="O329" s="151">
        <f t="shared" ref="O329:O331" ca="1" si="99">IF(L329&gt;0,N329*100/L329,0)</f>
        <v>84.440997345270944</v>
      </c>
      <c r="P329" s="151">
        <f t="shared" ref="P329:P331" ca="1" si="100">IF(M329&gt;0,N329*100/M329,0)</f>
        <v>81.329389351248366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997300</v>
      </c>
      <c r="N331" s="157">
        <f t="shared" ca="1" si="102"/>
        <v>811098</v>
      </c>
      <c r="O331" s="156">
        <f t="shared" ca="1" si="99"/>
        <v>84.440997345270944</v>
      </c>
      <c r="P331" s="156">
        <f t="shared" ca="1" si="100"/>
        <v>81.329389351248366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IFERROR(__xludf.DUMMYFUNCTION("IMPORTRANGE(""https://docs.google.com/spreadsheets/d/1Yj_ptqi66GCucihVvJfMjLAmec39IyEx_6qawtMGysU/edit?usp=sharing"",""สบก!DL74"")"),997300)</f>
        <v>997300</v>
      </c>
      <c r="N333" s="169">
        <f ca="1">IFERROR(__xludf.DUMMYFUNCTION("IMPORTRANGE(""https://docs.google.com/spreadsheets/d/1Yj_ptqi66GCucihVvJfMjLAmec39IyEx_6qawtMGysU/edit?usp=sharing"",""สบก!DM74"")"),811098)</f>
        <v>811098</v>
      </c>
      <c r="O333" s="169">
        <f ca="1">IF(L333&gt;0,N333*100/L333,0)</f>
        <v>84.440997345270944</v>
      </c>
      <c r="P333" s="169">
        <f ca="1">IF(M333&gt;0,N333*100/M333,0)</f>
        <v>81.329389351248366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IFERROR(__xludf.DUMMYFUNCTION("IMPORTRANGE(""https://docs.google.com/spreadsheets/d/1SX6NBoVAgQJ6U1MVXOaj8PK2l7WJ3RER9xtqwdhxkhw/edit?usp=sharing"",""ลพบุรี!J234"")"),248)</f>
        <v>248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IFERROR(__xludf.DUMMYFUNCTION("IMPORTRANGE(""https://docs.google.com/spreadsheets/d/1SX6NBoVAgQJ6U1MVXOaj8PK2l7WJ3RER9xtqwdhxkhw/edit?usp=sharing"",""ลพบุรี!J235"")"),2745.06999999999)</f>
        <v>2745.0699999999902</v>
      </c>
      <c r="K340" s="343">
        <f t="shared" ca="1" si="103"/>
        <v>84.463692307692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IFERROR(__xludf.DUMMYFUNCTION("IMPORTRANGE(""https://docs.google.com/spreadsheets/d/1SX6NBoVAgQJ6U1MVXOaj8PK2l7WJ3RER9xtqwdhxkhw/edit?usp=sharing"",""ลพบุรี!J236"")"),276)</f>
        <v>276</v>
      </c>
      <c r="K341" s="343">
        <f t="shared" ca="1" si="103"/>
        <v>162.35294117647058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IFERROR(__xludf.DUMMYFUNCTION("IMPORTRANGE(""https://docs.google.com/spreadsheets/d/1SX6NBoVAgQJ6U1MVXOaj8PK2l7WJ3RER9xtqwdhxkhw/edit?usp=sharing"",""ลพบุรี!J237"")"),3768.54999999999)</f>
        <v>3768.5499999999902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3">
        <f t="shared" ca="1" si="103"/>
        <v>20.588235294117649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IFERROR(__xludf.DUMMYFUNCTION("IMPORTRANGE(""https://docs.google.com/spreadsheets/d/1SX6NBoVAgQJ6U1MVXOaj8PK2l7WJ3RER9xtqwdhxkhw/edit?usp=sharing"",""ลพบุรี!J240"")"),132)</f>
        <v>132</v>
      </c>
      <c r="K345" s="343">
        <f t="shared" ca="1" si="103"/>
        <v>77.647058823529406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IFERROR(__xludf.DUMMYFUNCTION("IMPORTRANGE(""https://docs.google.com/spreadsheets/d/1SX6NBoVAgQJ6U1MVXOaj8PK2l7WJ3RER9xtqwdhxkhw/edit?usp=sharing"",""ลพบุรี!J241"")"),2244.92)</f>
        <v>2244.92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IFERROR(__xludf.DUMMYFUNCTION("IMPORTRANGE(""https://docs.google.com/spreadsheets/d/1SX6NBoVAgQJ6U1MVXOaj8PK2l7WJ3RER9xtqwdhxkhw/edit?usp=sharing"",""ลพบุรี!L242"")"),2569101)</f>
        <v>2569101</v>
      </c>
      <c r="M347" s="358"/>
      <c r="N347" s="358">
        <f ca="1">IFERROR(__xludf.DUMMYFUNCTION("IMPORTRANGE(""https://docs.google.com/spreadsheets/d/1SX6NBoVAgQJ6U1MVXOaj8PK2l7WJ3RER9xtqwdhxkhw/edit?usp=sharing"",""ลพบุรี!M242"")"),943447.15)</f>
        <v>943447.15</v>
      </c>
      <c r="O347" s="358">
        <f ca="1">+IF(L347&gt;0,N347*100/L347,0)</f>
        <v>36.722851690143749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IFERROR(__xludf.DUMMYFUNCTION("IMPORTRANGE(""https://docs.google.com/spreadsheets/d/1SX6NBoVAgQJ6U1MVXOaj8PK2l7WJ3RER9xtqwdhxkhw/edit?usp=sharing"",""ลพบุรี!M244"")"),223995)</f>
        <v>223995</v>
      </c>
      <c r="O349" s="373">
        <f ca="1">+IF(L349&gt;0,N349*100/L349,0)</f>
        <v>77.464033752939542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IFERROR(__xludf.DUMMYFUNCTION("IMPORTRANGE(""https://docs.google.com/spreadsheets/d/1SX6NBoVAgQJ6U1MVXOaj8PK2l7WJ3RER9xtqwdhxkhw/edit?usp=sharing"",""ลพบุรี!M247"")"),223995)</f>
        <v>223995</v>
      </c>
      <c r="O352" s="165">
        <f t="shared" ca="1" si="105"/>
        <v>77.464033752939542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IFERROR(__xludf.DUMMYFUNCTION("IMPORTRANGE(""https://docs.google.com/spreadsheets/d/1SX6NBoVAgQJ6U1MVXOaj8PK2l7WJ3RER9xtqwdhxkhw/edit?usp=sharing"",""ลพบุรี!M249"")"),223995)</f>
        <v>223995</v>
      </c>
      <c r="O354" s="169">
        <f t="shared" ca="1" si="105"/>
        <v>77.464033752939542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IFERROR(__xludf.DUMMYFUNCTION("IMPORTRANGE(""https://docs.google.com/spreadsheets/d/1SX6NBoVAgQJ6U1MVXOaj8PK2l7WJ3RER9xtqwdhxkhw/edit?usp=sharing"",""ลพบุรี!M251"")"),61000)</f>
        <v>61000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IFERROR(__xludf.DUMMYFUNCTION("IMPORTRANGE(""https://docs.google.com/spreadsheets/d/1SX6NBoVAgQJ6U1MVXOaj8PK2l7WJ3RER9xtqwdhxkhw/edit?usp=sharing"",""ลพบุรี!M252"")"),88975)</f>
        <v>88975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IFERROR(__xludf.DUMMYFUNCTION("IMPORTRANGE(""https://docs.google.com/spreadsheets/d/1SX6NBoVAgQJ6U1MVXOaj8PK2l7WJ3RER9xtqwdhxkhw/edit?usp=sharing"",""ลพบุรี!M253"")"),23620)</f>
        <v>23620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IFERROR(__xludf.DUMMYFUNCTION("IMPORTRANGE(""https://docs.google.com/spreadsheets/d/1SX6NBoVAgQJ6U1MVXOaj8PK2l7WJ3RER9xtqwdhxkhw/edit?usp=sharing"",""ลพบุรี!J272"")"),30)</f>
        <v>30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IFERROR(__xludf.DUMMYFUNCTION("IMPORTRANGE(""https://docs.google.com/spreadsheets/d/1SX6NBoVAgQJ6U1MVXOaj8PK2l7WJ3RER9xtqwdhxkhw/edit?usp=sharing"",""ลพบุรี!L330"")"),113400)</f>
        <v>113400</v>
      </c>
      <c r="M435" s="412"/>
      <c r="N435" s="412">
        <f ca="1">IFERROR(__xludf.DUMMYFUNCTION("IMPORTRANGE(""https://docs.google.com/spreadsheets/d/1SX6NBoVAgQJ6U1MVXOaj8PK2l7WJ3RER9xtqwdhxkhw/edit?usp=sharing"",""ลพบุรี!M330"")"),84630)</f>
        <v>84630</v>
      </c>
      <c r="O435" s="412">
        <f t="shared" ref="O435:O439" ca="1" si="114">+IF(L435&gt;0,N435*100/L435,0)</f>
        <v>74.629629629629633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IFERROR(__xludf.DUMMYFUNCTION("IMPORTRANGE(""https://docs.google.com/spreadsheets/d/1SX6NBoVAgQJ6U1MVXOaj8PK2l7WJ3RER9xtqwdhxkhw/edit?usp=sharing"",""ลพบุรี!L332"")"),113400)</f>
        <v>113400</v>
      </c>
      <c r="M437" s="165"/>
      <c r="N437" s="169">
        <f ca="1">IFERROR(__xludf.DUMMYFUNCTION("IMPORTRANGE(""https://docs.google.com/spreadsheets/d/1SX6NBoVAgQJ6U1MVXOaj8PK2l7WJ3RER9xtqwdhxkhw/edit?usp=sharing"",""ลพบุรี!M332"")"),84630)</f>
        <v>84630</v>
      </c>
      <c r="O437" s="169">
        <f t="shared" ca="1" si="114"/>
        <v>74.629629629629633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IFERROR(__xludf.DUMMYFUNCTION("IMPORTRANGE(""https://docs.google.com/spreadsheets/d/1SX6NBoVAgQJ6U1MVXOaj8PK2l7WJ3RER9xtqwdhxkhw/edit?usp=sharing"",""ลพบุรี!L334"")"),113400)</f>
        <v>113400</v>
      </c>
      <c r="M439" s="169"/>
      <c r="N439" s="169">
        <f ca="1">IFERROR(__xludf.DUMMYFUNCTION("IMPORTRANGE(""https://docs.google.com/spreadsheets/d/1SX6NBoVAgQJ6U1MVXOaj8PK2l7WJ3RER9xtqwdhxkhw/edit?usp=sharing"",""ลพบุรี!M334"")"),84630)</f>
        <v>84630</v>
      </c>
      <c r="O439" s="169">
        <f t="shared" ca="1" si="114"/>
        <v>74.629629629629633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IFERROR(__xludf.DUMMYFUNCTION("IMPORTRANGE(""https://docs.google.com/spreadsheets/d/1SX6NBoVAgQJ6U1MVXOaj8PK2l7WJ3RER9xtqwdhxkhw/edit?usp=sharing"",""ลพบุรี!M338"")"),40430)</f>
        <v>40430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IFERROR(__xludf.DUMMYFUNCTION("IMPORTRANGE(""https://docs.google.com/spreadsheets/d/1SX6NBoVAgQJ6U1MVXOaj8PK2l7WJ3RER9xtqwdhxkhw/edit?usp=sharing"",""ลพบุรี!J392"")"),5606)</f>
        <v>5606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IFERROR(__xludf.DUMMYFUNCTION("IMPORTRANGE(""https://docs.google.com/spreadsheets/d/1SX6NBoVAgQJ6U1MVXOaj8PK2l7WJ3RER9xtqwdhxkhw/edit?usp=sharing"",""ลพบุรี!J393"")"),5606)</f>
        <v>5606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IFERROR(__xludf.DUMMYFUNCTION("IMPORTRANGE(""https://docs.google.com/spreadsheets/d/1SX6NBoVAgQJ6U1MVXOaj8PK2l7WJ3RER9xtqwdhxkhw/edit?usp=sharing"",""ลพบุรี!J394"")"),328)</f>
        <v>328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IFERROR(__xludf.DUMMYFUNCTION("IMPORTRANGE(""https://docs.google.com/spreadsheets/d/1SX6NBoVAgQJ6U1MVXOaj8PK2l7WJ3RER9xtqwdhxkhw/edit?usp=sharing"",""ลพบุรี!J395"")"),5500)</f>
        <v>5500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IFERROR(__xludf.DUMMYFUNCTION("IMPORTRANGE(""https://docs.google.com/spreadsheets/d/1SX6NBoVAgQJ6U1MVXOaj8PK2l7WJ3RER9xtqwdhxkhw/edit?usp=sharing"",""ลพบุรี!J396"")"),319)</f>
        <v>319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IFERROR(__xludf.DUMMYFUNCTION("IMPORTRANGE(""https://docs.google.com/spreadsheets/d/1SX6NBoVAgQJ6U1MVXOaj8PK2l7WJ3RER9xtqwdhxkhw/edit?usp=sharing"",""ลพบุรี!J397"")"),2173)</f>
        <v>2173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IFERROR(__xludf.DUMMYFUNCTION("IMPORTRANGE(""https://docs.google.com/spreadsheets/d/1SX6NBoVAgQJ6U1MVXOaj8PK2l7WJ3RER9xtqwdhxkhw/edit?usp=sharing"",""ลพบุรี!J398"")"),152)</f>
        <v>152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IFERROR(__xludf.DUMMYFUNCTION("IMPORTRANGE(""https://docs.google.com/spreadsheets/d/1SX6NBoVAgQJ6U1MVXOaj8PK2l7WJ3RER9xtqwdhxkhw/edit?usp=sharing"",""ลพบุรี!J399"")"),3327)</f>
        <v>3327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IFERROR(__xludf.DUMMYFUNCTION("IMPORTRANGE(""https://docs.google.com/spreadsheets/d/1SX6NBoVAgQJ6U1MVXOaj8PK2l7WJ3RER9xtqwdhxkhw/edit?usp=sharing"",""ลพบุรี!J400"")"),167)</f>
        <v>167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IFERROR(__xludf.DUMMYFUNCTION("IMPORTRANGE(""https://docs.google.com/spreadsheets/d/1SX6NBoVAgQJ6U1MVXOaj8PK2l7WJ3RER9xtqwdhxkhw/edit?usp=sharing"",""ลพบุรี!J403"")"),106)</f>
        <v>106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IFERROR(__xludf.DUMMYFUNCTION("IMPORTRANGE(""https://docs.google.com/spreadsheets/d/1SX6NBoVAgQJ6U1MVXOaj8PK2l7WJ3RER9xtqwdhxkhw/edit?usp=sharing"",""ลพบุรี!J405"")"),46)</f>
        <v>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IFERROR(__xludf.DUMMYFUNCTION("IMPORTRANGE(""https://docs.google.com/spreadsheets/d/1SX6NBoVAgQJ6U1MVXOaj8PK2l7WJ3RER9xtqwdhxkhw/edit?usp=sharing"",""ลพบุรี!J407"")"),60)</f>
        <v>60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IFERROR(__xludf.DUMMYFUNCTION("IMPORTRANGE(""https://docs.google.com/spreadsheets/d/1SX6NBoVAgQJ6U1MVXOaj8PK2l7WJ3RER9xtqwdhxkhw/edit?usp=sharing"",""ลพบุรี!J408"")"),5)</f>
        <v>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IFERROR(__xludf.DUMMYFUNCTION("IMPORTRANGE(""https://docs.google.com/spreadsheets/d/1SX6NBoVAgQJ6U1MVXOaj8PK2l7WJ3RER9xtqwdhxkhw/edit?usp=sharing"",""ลพบุรี!M428"")"),32580)</f>
        <v>32580</v>
      </c>
      <c r="O533" s="412">
        <f t="shared" ref="O533:O537" ca="1" si="118">+IF(L533&gt;0,N533*100/L533,0)</f>
        <v>94.874781595806638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IFERROR(__xludf.DUMMYFUNCTION("IMPORTRANGE(""https://docs.google.com/spreadsheets/d/1SX6NBoVAgQJ6U1MVXOaj8PK2l7WJ3RER9xtqwdhxkhw/edit?usp=sharing"",""ลพบุรี!M430"")"),32580)</f>
        <v>32580</v>
      </c>
      <c r="O535" s="169">
        <f t="shared" ca="1" si="118"/>
        <v>94.874781595806638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IFERROR(__xludf.DUMMYFUNCTION("IMPORTRANGE(""https://docs.google.com/spreadsheets/d/1SX6NBoVAgQJ6U1MVXOaj8PK2l7WJ3RER9xtqwdhxkhw/edit?usp=sharing"",""ลพบุรี!M432"")"),32580)</f>
        <v>32580</v>
      </c>
      <c r="O537" s="169">
        <f t="shared" ca="1" si="118"/>
        <v>94.874781595806638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IFERROR(__xludf.DUMMYFUNCTION("IMPORTRANGE(""https://docs.google.com/spreadsheets/d/1SX6NBoVAgQJ6U1MVXOaj8PK2l7WJ3RER9xtqwdhxkhw/edit?usp=sharing"",""ลพบุรี!M436"")"),13840)</f>
        <v>13840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IFERROR(__xludf.DUMMYFUNCTION("IMPORTRANGE(""https://docs.google.com/spreadsheets/d/1SX6NBoVAgQJ6U1MVXOaj8PK2l7WJ3RER9xtqwdhxkhw/edit?usp=sharing"",""ลพบุรี!J459"")"),3542)</f>
        <v>3542</v>
      </c>
      <c r="K564" s="372">
        <f ca="1">IF(I564&gt;0,J564*100/I564,0)</f>
        <v>262.37037037037038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IFERROR(__xludf.DUMMYFUNCTION("IMPORTRANGE(""https://docs.google.com/spreadsheets/d/1SX6NBoVAgQJ6U1MVXOaj8PK2l7WJ3RER9xtqwdhxkhw/edit?usp=sharing"",""ลพบุรี!J468"")"),3542)</f>
        <v>3542</v>
      </c>
      <c r="K573" s="202">
        <f ca="1">IF(I573&gt;0,J573*100/I573,0)</f>
        <v>262.37037037037038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IFERROR(__xludf.DUMMYFUNCTION("IMPORTRANGE(""https://docs.google.com/spreadsheets/d/1SX6NBoVAgQJ6U1MVXOaj8PK2l7WJ3RER9xtqwdhxkhw/edit?usp=sharing"",""ลพบุรี!J472"")"),3134)</f>
        <v>3134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IFERROR(__xludf.DUMMYFUNCTION("IMPORTRANGE(""https://docs.google.com/spreadsheets/d/1SX6NBoVAgQJ6U1MVXOaj8PK2l7WJ3RER9xtqwdhxkhw/edit?usp=sharing"",""ลพบุรี!J523"")"),8027153.55)</f>
        <v>8027153.5499999998</v>
      </c>
      <c r="K628" s="343">
        <f t="shared" ref="K628:K635" ca="1" si="129">IF(I628&gt;0,J628*100/I628,0)</f>
        <v>73.374420400699051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IFERROR(__xludf.DUMMYFUNCTION("IMPORTRANGE(""https://docs.google.com/spreadsheets/d/1SX6NBoVAgQJ6U1MVXOaj8PK2l7WJ3RER9xtqwdhxkhw/edit?usp=sharing"",""ลพบุรี!J524"")"),291)</f>
        <v>291</v>
      </c>
      <c r="K629" s="343">
        <f t="shared" ca="1" si="129"/>
        <v>75.193798449612402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IFERROR(__xludf.DUMMYFUNCTION("IMPORTRANGE(""https://docs.google.com/spreadsheets/d/1SX6NBoVAgQJ6U1MVXOaj8PK2l7WJ3RER9xtqwdhxkhw/edit?usp=sharing"",""ลพบุรี!J525"")"),520482.53)</f>
        <v>520482.53</v>
      </c>
      <c r="K630" s="343">
        <f t="shared" ca="1" si="129"/>
        <v>7.8914244432660707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IFERROR(__xludf.DUMMYFUNCTION("IMPORTRANGE(""https://docs.google.com/spreadsheets/d/1SX6NBoVAgQJ6U1MVXOaj8PK2l7WJ3RER9xtqwdhxkhw/edit?usp=sharing"",""ลพบุรี!J526"")"),64)</f>
        <v>64</v>
      </c>
      <c r="K631" s="343">
        <f t="shared" ca="1" si="129"/>
        <v>20.846905537459282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IFERROR(__xludf.DUMMYFUNCTION("IMPORTRANGE(""https://docs.google.com/spreadsheets/d/1SX6NBoVAgQJ6U1MVXOaj8PK2l7WJ3RER9xtqwdhxkhw/edit?usp=sharing"",""ลพบุรี!J527"")"),2826445.09)</f>
        <v>2826445.09</v>
      </c>
      <c r="K632" s="343">
        <f t="shared" ca="1" si="129"/>
        <v>28.06411290073672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IFERROR(__xludf.DUMMYFUNCTION("IMPORTRANGE(""https://docs.google.com/spreadsheets/d/1SX6NBoVAgQJ6U1MVXOaj8PK2l7WJ3RER9xtqwdhxkhw/edit?usp=sharing"",""ลพบุรี!J528"")"),587)</f>
        <v>587</v>
      </c>
      <c r="K633" s="343">
        <f t="shared" ca="1" si="129"/>
        <v>54.201292705447827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IFERROR(__xludf.DUMMYFUNCTION("IMPORTRANGE(""https://docs.google.com/spreadsheets/d/1SX6NBoVAgQJ6U1MVXOaj8PK2l7WJ3RER9xtqwdhxkhw/edit?usp=sharing"",""ลพบุรี!J529"")"),8050000)</f>
        <v>8050000</v>
      </c>
      <c r="K634" s="343">
        <f t="shared" ca="1" si="129"/>
        <v>80.5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IFERROR(__xludf.DUMMYFUNCTION("IMPORTRANGE(""https://docs.google.com/spreadsheets/d/1SX6NBoVAgQJ6U1MVXOaj8PK2l7WJ3RER9xtqwdhxkhw/edit?usp=sharing"",""ลพบุรี!J530"")"),252)</f>
        <v>252</v>
      </c>
      <c r="K635" s="487">
        <f t="shared" ca="1" si="129"/>
        <v>75.675675675675677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7608253</v>
      </c>
      <c r="M8" s="23">
        <f t="shared" ca="1" si="0"/>
        <v>4867196.12</v>
      </c>
      <c r="N8" s="23">
        <f t="shared" ca="1" si="0"/>
        <v>5705726.7300000004</v>
      </c>
      <c r="O8" s="22">
        <f t="shared" ref="O8:O16" ca="1" si="1">IF(L8&gt;0,N8*100/L8,0)</f>
        <v>74.993914240233593</v>
      </c>
      <c r="P8" s="22">
        <f t="shared" ref="P8:P16" ca="1" si="2">IF(M8&gt;0,N8*100/M8,0)</f>
        <v>117.22820674010563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7608253</v>
      </c>
      <c r="M10" s="30">
        <f t="shared" ca="1" si="4"/>
        <v>4867196.12</v>
      </c>
      <c r="N10" s="30">
        <f t="shared" ca="1" si="4"/>
        <v>5705726.7300000004</v>
      </c>
      <c r="O10" s="29">
        <f t="shared" ca="1" si="1"/>
        <v>74.993914240233593</v>
      </c>
      <c r="P10" s="29">
        <f t="shared" ca="1" si="2"/>
        <v>117.22820674010563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7413253</v>
      </c>
      <c r="M12" s="38">
        <f t="shared" ca="1" si="6"/>
        <v>4672196.12</v>
      </c>
      <c r="N12" s="38">
        <f t="shared" ca="1" si="6"/>
        <v>5510726.7300000004</v>
      </c>
      <c r="O12" s="38">
        <f t="shared" ca="1" si="1"/>
        <v>74.336148112036639</v>
      </c>
      <c r="P12" s="38">
        <f t="shared" ca="1" si="2"/>
        <v>117.94724768531334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5488853</v>
      </c>
      <c r="M14" s="38">
        <f t="shared" si="8"/>
        <v>0</v>
      </c>
      <c r="N14" s="38">
        <f t="shared" ca="1" si="8"/>
        <v>1718330.6199999999</v>
      </c>
      <c r="O14" s="38">
        <f t="shared" ca="1" si="1"/>
        <v>31.305823274917365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4867196.12</v>
      </c>
      <c r="N18" s="23">
        <f t="shared" ca="1" si="11"/>
        <v>3987396.1100000003</v>
      </c>
      <c r="O18" s="22">
        <f t="shared" ref="O18:O20" ca="1" si="12">IF(L18&gt;0,N18*100/L18,0)</f>
        <v>84.446974072250384</v>
      </c>
      <c r="P18" s="22">
        <f t="shared" ref="P18:P26" ca="1" si="13">IF(M18&gt;0,N18*100/M18,0)</f>
        <v>81.923884135574966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4867196.12</v>
      </c>
      <c r="N20" s="30">
        <f t="shared" ca="1" si="15"/>
        <v>3987396.1100000003</v>
      </c>
      <c r="O20" s="29">
        <f t="shared" ca="1" si="12"/>
        <v>84.446974072250384</v>
      </c>
      <c r="P20" s="29">
        <f t="shared" ca="1" si="13"/>
        <v>81.923884135574966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4672196.12</v>
      </c>
      <c r="N22" s="38">
        <f t="shared" ca="1" si="18"/>
        <v>3792396.1100000003</v>
      </c>
      <c r="O22" s="38">
        <f t="shared" ca="1" si="17"/>
        <v>83.776995985000369</v>
      </c>
      <c r="P22" s="38">
        <f t="shared" ca="1" si="13"/>
        <v>81.169454633252869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2886478</v>
      </c>
      <c r="M28" s="23">
        <f t="shared" si="23"/>
        <v>0</v>
      </c>
      <c r="N28" s="23">
        <f t="shared" ca="1" si="23"/>
        <v>1718330.6199999999</v>
      </c>
      <c r="O28" s="22">
        <f t="shared" ref="O28:O30" ca="1" si="24">IF(L28&gt;0,N28*100/L28,0)</f>
        <v>59.53035567913561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2886478</v>
      </c>
      <c r="M30" s="30">
        <f t="shared" si="27"/>
        <v>0</v>
      </c>
      <c r="N30" s="30">
        <f t="shared" ca="1" si="27"/>
        <v>1718330.6199999999</v>
      </c>
      <c r="O30" s="29">
        <f t="shared" ca="1" si="24"/>
        <v>59.53035567913561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2886478</v>
      </c>
      <c r="M32" s="38">
        <f t="shared" si="30"/>
        <v>0</v>
      </c>
      <c r="N32" s="38">
        <f t="shared" ca="1" si="30"/>
        <v>1718330.6199999999</v>
      </c>
      <c r="O32" s="38">
        <f t="shared" ca="1" si="29"/>
        <v>59.53035567913561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2886478</v>
      </c>
      <c r="M34" s="38">
        <f t="shared" si="32"/>
        <v>0</v>
      </c>
      <c r="N34" s="38">
        <f t="shared" ca="1" si="32"/>
        <v>1718330.6199999999</v>
      </c>
      <c r="O34" s="38">
        <f t="shared" ca="1" si="29"/>
        <v>59.53035567913561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4867196.12</v>
      </c>
      <c r="N37" s="54">
        <f t="shared" ca="1" si="33"/>
        <v>3987396.1100000003</v>
      </c>
      <c r="O37" s="55">
        <f t="shared" ca="1" si="29"/>
        <v>84.446974072250384</v>
      </c>
      <c r="P37" s="55">
        <f t="shared" ca="1" si="25"/>
        <v>81.923884135574966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789615.17</v>
      </c>
      <c r="O41" s="77">
        <f t="shared" ref="O41:O43" ca="1" si="35">IF(L41&gt;0,N41*100/L41,0)</f>
        <v>87.067501378321751</v>
      </c>
      <c r="P41" s="77">
        <f t="shared" ref="P41:P43" ca="1" si="36">IF(M41&gt;0,N41*100/M41,0)</f>
        <v>87.067501378321751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789615.17</v>
      </c>
      <c r="O43" s="77">
        <f t="shared" ca="1" si="35"/>
        <v>87.067501378321751</v>
      </c>
      <c r="P43" s="77">
        <f t="shared" ca="1" si="36"/>
        <v>87.067501378321751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IFERROR(__xludf.DUMMYFUNCTION("IMPORTRANGE(""https://docs.google.com/spreadsheets/d/1Yj_ptqi66GCucihVvJfMjLAmec39IyEx_6qawtMGysU/edit?usp=sharing"",""สบก!R75"")"),789615.17)</f>
        <v>789615.17</v>
      </c>
      <c r="O45" s="38">
        <f ca="1">IF(L45&gt;0,N45*100/L45,0)</f>
        <v>87.067501378321751</v>
      </c>
      <c r="P45" s="38">
        <f ca="1">IF(M45&gt;0,N45*100/M45,0)</f>
        <v>87.067501378321751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434396.12</v>
      </c>
      <c r="N53" s="121">
        <f t="shared" ca="1" si="39"/>
        <v>397920.28</v>
      </c>
      <c r="O53" s="120">
        <f t="shared" ref="O53:O55" ca="1" si="40">IF(L53&gt;0,N53*100/L53,0)</f>
        <v>99.480069999999998</v>
      </c>
      <c r="P53" s="120">
        <f t="shared" ref="P53:P55" ca="1" si="41">IF(M53&gt;0,N53*100/M53,0)</f>
        <v>91.603092587475231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434396.12</v>
      </c>
      <c r="N55" s="121">
        <f t="shared" ca="1" si="43"/>
        <v>397920.28</v>
      </c>
      <c r="O55" s="120">
        <f t="shared" ca="1" si="40"/>
        <v>99.480069999999998</v>
      </c>
      <c r="P55" s="120">
        <f t="shared" ca="1" si="41"/>
        <v>91.603092587475231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IFERROR(__xludf.DUMMYFUNCTION("IMPORTRANGE(""https://docs.google.com/spreadsheets/d/1Yj_ptqi66GCucihVvJfMjLAmec39IyEx_6qawtMGysU/edit?usp=sharing"",""สบก!Z75"")"),434396.12)</f>
        <v>434396.12</v>
      </c>
      <c r="N57" s="49">
        <f ca="1">IFERROR(__xludf.DUMMYFUNCTION("IMPORTRANGE(""https://docs.google.com/spreadsheets/d/1Yj_ptqi66GCucihVvJfMjLAmec39IyEx_6qawtMGysU/edit?usp=sharing"",""สบก!AA75"")"),397920.28)</f>
        <v>397920.28</v>
      </c>
      <c r="O57" s="38">
        <f ca="1">IF(L57&gt;0,N57*100/L57,0)</f>
        <v>99.480069999999998</v>
      </c>
      <c r="P57" s="38">
        <f ca="1">IF(M57&gt;0,N57*100/M57,0)</f>
        <v>91.603092587475231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834120</v>
      </c>
      <c r="N66" s="152">
        <f t="shared" ca="1" si="45"/>
        <v>572991.29</v>
      </c>
      <c r="O66" s="151">
        <f t="shared" ref="O66:O68" ca="1" si="46">IF(L66&gt;0,N66*100/L66,0)</f>
        <v>69.24366042296073</v>
      </c>
      <c r="P66" s="151">
        <f t="shared" ref="P66:P68" ca="1" si="47">IF(M66&gt;0,N66*100/M66,0)</f>
        <v>68.694107562461042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834120</v>
      </c>
      <c r="N68" s="157">
        <f t="shared" ca="1" si="49"/>
        <v>572991.29</v>
      </c>
      <c r="O68" s="156">
        <f t="shared" ca="1" si="46"/>
        <v>69.24366042296073</v>
      </c>
      <c r="P68" s="156">
        <f t="shared" ca="1" si="47"/>
        <v>68.694107562461042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IFERROR(__xludf.DUMMYFUNCTION("IMPORTRANGE(""https://docs.google.com/spreadsheets/d/1Yj_ptqi66GCucihVvJfMjLAmec39IyEx_6qawtMGysU/edit?usp=sharing"",""สบก!AJ75"")"),524991.29)</f>
        <v>524991.29</v>
      </c>
      <c r="O70" s="169">
        <f ca="1">IF(L70&gt;0,N70*100/L70,0)</f>
        <v>67.349748556767153</v>
      </c>
      <c r="P70" s="169">
        <f ca="1">IF(M70&gt;0,N70*100/M70,0)</f>
        <v>66.782589172136568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454795</v>
      </c>
      <c r="O140" s="151">
        <f t="shared" ref="O140:O142" ca="1" si="65">IF(L140&gt;0,N140*100/L140,0)</f>
        <v>94.926946357754119</v>
      </c>
      <c r="P140" s="151">
        <f t="shared" ref="P140:P142" ca="1" si="66">IF(M140&gt;0,N140*100/M140,0)</f>
        <v>94.926946357754119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454795</v>
      </c>
      <c r="O142" s="156">
        <f t="shared" ca="1" si="65"/>
        <v>94.926946357754119</v>
      </c>
      <c r="P142" s="156">
        <f t="shared" ca="1" si="66"/>
        <v>94.926946357754119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IFERROR(__xludf.DUMMYFUNCTION("IMPORTRANGE(""https://docs.google.com/spreadsheets/d/1Yj_ptqi66GCucihVvJfMjLAmec39IyEx_6qawtMGysU/edit?usp=sharing"",""สบก!BK75"")"),454795)</f>
        <v>454795</v>
      </c>
      <c r="O144" s="169">
        <f ca="1">IF(L144&gt;0,N144*100/L144,0)</f>
        <v>94.926946357754119</v>
      </c>
      <c r="P144" s="169">
        <f ca="1">IF(M144&gt;0,N144*100/M144,0)</f>
        <v>94.926946357754119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120100</v>
      </c>
      <c r="O290" s="151">
        <f t="shared" ref="O290:O292" ca="1" si="89">IF(L290&gt;0,N290*100/L290,0)</f>
        <v>97.136848916208351</v>
      </c>
      <c r="P290" s="151">
        <f t="shared" ref="P290:P292" ca="1" si="90">IF(M290&gt;0,N290*100/M290,0)</f>
        <v>97.136848916208351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120100</v>
      </c>
      <c r="O292" s="156">
        <f t="shared" ca="1" si="89"/>
        <v>97.136848916208351</v>
      </c>
      <c r="P292" s="156">
        <f t="shared" ca="1" si="90"/>
        <v>97.136848916208351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IFERROR(__xludf.DUMMYFUNCTION("IMPORTRANGE(""https://docs.google.com/spreadsheets/d/1Yj_ptqi66GCucihVvJfMjLAmec39IyEx_6qawtMGysU/edit?usp=sharing"",""สบก!CU75"")"),120100)</f>
        <v>120100</v>
      </c>
      <c r="O294" s="169">
        <f ca="1">IF(L294&gt;0,N294*100/L294,0)</f>
        <v>97.136848916208351</v>
      </c>
      <c r="P294" s="169">
        <f ca="1">IF(M294&gt;0,N294*100/M294,0)</f>
        <v>97.136848916208351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252091</v>
      </c>
      <c r="O310" s="151">
        <f t="shared" ref="O310:O312" ca="1" si="94">IF(L310&gt;0,N310*100/L310,0)</f>
        <v>63.723710819009099</v>
      </c>
      <c r="P310" s="151">
        <f t="shared" ref="P310:P312" ca="1" si="95">IF(M310&gt;0,N310*100/M310,0)</f>
        <v>63.723710819009099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252091</v>
      </c>
      <c r="O312" s="156">
        <f t="shared" ca="1" si="94"/>
        <v>63.723710819009099</v>
      </c>
      <c r="P312" s="156">
        <f t="shared" ca="1" si="95"/>
        <v>63.723710819009099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IFERROR(__xludf.DUMMYFUNCTION("IMPORTRANGE(""https://docs.google.com/spreadsheets/d/1Yj_ptqi66GCucihVvJfMjLAmec39IyEx_6qawtMGysU/edit?usp=sharing"",""สบก!DD75"")"),252091)</f>
        <v>252091</v>
      </c>
      <c r="O314" s="169">
        <f ca="1">IF(L314&gt;0,N314*100/L314,0)</f>
        <v>63.723710819009099</v>
      </c>
      <c r="P314" s="169">
        <f ca="1">IF(M314&gt;0,N314*100/M314,0)</f>
        <v>63.723710819009099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IFERROR(__xludf.DUMMYFUNCTION("IMPORTRANGE(""https://docs.google.com/spreadsheets/d/1SX6NBoVAgQJ6U1MVXOaj8PK2l7WJ3RER9xtqwdhxkhw/edit?usp=sharing"",""สระแก้ว!J228"")"),981)</f>
        <v>981</v>
      </c>
      <c r="K328" s="318">
        <f ca="1">IF(I328&gt;0,J328*100/I328,0)</f>
        <v>102.72251308900523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1618945</v>
      </c>
      <c r="N329" s="152">
        <f t="shared" ca="1" si="98"/>
        <v>1325388.3700000001</v>
      </c>
      <c r="O329" s="151">
        <f t="shared" ref="O329:O331" ca="1" si="99">IF(L329&gt;0,N329*100/L329,0)</f>
        <v>87.510951840162704</v>
      </c>
      <c r="P329" s="151">
        <f t="shared" ref="P329:P331" ca="1" si="100">IF(M329&gt;0,N329*100/M329,0)</f>
        <v>81.867411802130405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1618945</v>
      </c>
      <c r="N331" s="157">
        <f t="shared" ca="1" si="102"/>
        <v>1325388.3700000001</v>
      </c>
      <c r="O331" s="156">
        <f t="shared" ca="1" si="99"/>
        <v>87.510951840162704</v>
      </c>
      <c r="P331" s="156">
        <f t="shared" ca="1" si="100"/>
        <v>81.867411802130405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IFERROR(__xludf.DUMMYFUNCTION("IMPORTRANGE(""https://docs.google.com/spreadsheets/d/1Yj_ptqi66GCucihVvJfMjLAmec39IyEx_6qawtMGysU/edit?usp=sharing"",""สบก!DL75"")"),1471945)</f>
        <v>1471945</v>
      </c>
      <c r="N333" s="169">
        <f ca="1">IFERROR(__xludf.DUMMYFUNCTION("IMPORTRANGE(""https://docs.google.com/spreadsheets/d/1Yj_ptqi66GCucihVvJfMjLAmec39IyEx_6qawtMGysU/edit?usp=sharing"",""สบก!DM75"")"),1178388.37)</f>
        <v>1178388.3700000001</v>
      </c>
      <c r="O333" s="169">
        <f ca="1">IF(L333&gt;0,N333*100/L333,0)</f>
        <v>86.168475510771174</v>
      </c>
      <c r="P333" s="169">
        <f ca="1">IF(M333&gt;0,N333*100/M333,0)</f>
        <v>80.056548987903767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IFERROR(__xludf.DUMMYFUNCTION("IMPORTRANGE(""https://docs.google.com/spreadsheets/d/1SX6NBoVAgQJ6U1MVXOaj8PK2l7WJ3RER9xtqwdhxkhw/edit?usp=sharing"",""สระแก้ว!J234"")"),690)</f>
        <v>690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IFERROR(__xludf.DUMMYFUNCTION("IMPORTRANGE(""https://docs.google.com/spreadsheets/d/1SX6NBoVAgQJ6U1MVXOaj8PK2l7WJ3RER9xtqwdhxkhw/edit?usp=sharing"",""สระแก้ว!J235"")"),8436.35)</f>
        <v>8436.35</v>
      </c>
      <c r="K340" s="343">
        <f t="shared" ca="1" si="103"/>
        <v>96.747133027522935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IFERROR(__xludf.DUMMYFUNCTION("IMPORTRANGE(""https://docs.google.com/spreadsheets/d/1SX6NBoVAgQJ6U1MVXOaj8PK2l7WJ3RER9xtqwdhxkhw/edit?usp=sharing"",""สระแก้ว!J236"")"),1017)</f>
        <v>1017</v>
      </c>
      <c r="K341" s="343">
        <f t="shared" ca="1" si="103"/>
        <v>106.49214659685863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IFERROR(__xludf.DUMMYFUNCTION("IMPORTRANGE(""https://docs.google.com/spreadsheets/d/1SX6NBoVAgQJ6U1MVXOaj8PK2l7WJ3RER9xtqwdhxkhw/edit?usp=sharing"",""สระแก้ว!J237"")"),14072.82)</f>
        <v>14072.82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IFERROR(__xludf.DUMMYFUNCTION("IMPORTRANGE(""https://docs.google.com/spreadsheets/d/1SX6NBoVAgQJ6U1MVXOaj8PK2l7WJ3RER9xtqwdhxkhw/edit?usp=sharing"",""สระแก้ว!J240"")"),981)</f>
        <v>981</v>
      </c>
      <c r="K345" s="343">
        <f t="shared" ca="1" si="103"/>
        <v>102.72251308900523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IFERROR(__xludf.DUMMYFUNCTION("IMPORTRANGE(""https://docs.google.com/spreadsheets/d/1SX6NBoVAgQJ6U1MVXOaj8PK2l7WJ3RER9xtqwdhxkhw/edit?usp=sharing"",""สระแก้ว!J241"")"),13560.9)</f>
        <v>13560.9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IFERROR(__xludf.DUMMYFUNCTION("IMPORTRANGE(""https://docs.google.com/spreadsheets/d/1SX6NBoVAgQJ6U1MVXOaj8PK2l7WJ3RER9xtqwdhxkhw/edit?usp=sharing"",""สระแก้ว!L242"")"),2886478)</f>
        <v>2886478</v>
      </c>
      <c r="M347" s="358"/>
      <c r="N347" s="358">
        <f ca="1">IFERROR(__xludf.DUMMYFUNCTION("IMPORTRANGE(""https://docs.google.com/spreadsheets/d/1SX6NBoVAgQJ6U1MVXOaj8PK2l7WJ3RER9xtqwdhxkhw/edit?usp=sharing"",""สระแก้ว!M242"")"),1718330.61999999)</f>
        <v>1718330.6199999901</v>
      </c>
      <c r="O347" s="358">
        <f ca="1">+IF(L347&gt;0,N347*100/L347,0)</f>
        <v>59.530355679135269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IFERROR(__xludf.DUMMYFUNCTION("IMPORTRANGE(""https://docs.google.com/spreadsheets/d/1SX6NBoVAgQJ6U1MVXOaj8PK2l7WJ3RER9xtqwdhxkhw/edit?usp=sharing"",""สระแก้ว!M275"")"),716539.49)</f>
        <v>716539.49</v>
      </c>
      <c r="O380" s="373">
        <f ca="1">+IF(L380&gt;0,N380*100/L380,0)</f>
        <v>69.667044880021777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IFERROR(__xludf.DUMMYFUNCTION("IMPORTRANGE(""https://docs.google.com/spreadsheets/d/1SX6NBoVAgQJ6U1MVXOaj8PK2l7WJ3RER9xtqwdhxkhw/edit?usp=sharing"",""สระแก้ว!M278"")"),716539.49)</f>
        <v>716539.49</v>
      </c>
      <c r="O383" s="165">
        <f t="shared" ca="1" si="109"/>
        <v>69.667044880021777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IFERROR(__xludf.DUMMYFUNCTION("IMPORTRANGE(""https://docs.google.com/spreadsheets/d/1SX6NBoVAgQJ6U1MVXOaj8PK2l7WJ3RER9xtqwdhxkhw/edit?usp=sharing"",""สระแก้ว!M280"")"),716539.49)</f>
        <v>716539.49</v>
      </c>
      <c r="O385" s="169">
        <f t="shared" ca="1" si="109"/>
        <v>69.667044880021777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IFERROR(__xludf.DUMMYFUNCTION("IMPORTRANGE(""https://docs.google.com/spreadsheets/d/1SX6NBoVAgQJ6U1MVXOaj8PK2l7WJ3RER9xtqwdhxkhw/edit?usp=sharing"",""สระแก้ว!M281"")"),191090)</f>
        <v>191090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IFERROR(__xludf.DUMMYFUNCTION("IMPORTRANGE(""https://docs.google.com/spreadsheets/d/1SX6NBoVAgQJ6U1MVXOaj8PK2l7WJ3RER9xtqwdhxkhw/edit?usp=sharing"",""สระแก้ว!M283"")"),103929.49)</f>
        <v>103929.49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IFERROR(__xludf.DUMMYFUNCTION("IMPORTRANGE(""https://docs.google.com/spreadsheets/d/1SX6NBoVAgQJ6U1MVXOaj8PK2l7WJ3RER9xtqwdhxkhw/edit?usp=sharing"",""สระแก้ว!M296"")"),164764)</f>
        <v>164764</v>
      </c>
      <c r="O401" s="373">
        <f ca="1">+IF(L401&gt;0,N401*100/L401,0)</f>
        <v>83.79818940087479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IFERROR(__xludf.DUMMYFUNCTION("IMPORTRANGE(""https://docs.google.com/spreadsheets/d/1SX6NBoVAgQJ6U1MVXOaj8PK2l7WJ3RER9xtqwdhxkhw/edit?usp=sharing"",""สระแก้ว!M299"")"),164764)</f>
        <v>164764</v>
      </c>
      <c r="O404" s="169">
        <f t="shared" ca="1" si="112"/>
        <v>83.79818940087479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IFERROR(__xludf.DUMMYFUNCTION("IMPORTRANGE(""https://docs.google.com/spreadsheets/d/1SX6NBoVAgQJ6U1MVXOaj8PK2l7WJ3RER9xtqwdhxkhw/edit?usp=sharing"",""สระแก้ว!M301"")"),164764)</f>
        <v>164764</v>
      </c>
      <c r="O406" s="169">
        <f t="shared" ca="1" si="112"/>
        <v>83.79818940087479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IFERROR(__xludf.DUMMYFUNCTION("IMPORTRANGE(""https://docs.google.com/spreadsheets/d/1SX6NBoVAgQJ6U1MVXOaj8PK2l7WJ3RER9xtqwdhxkhw/edit?usp=sharing"",""สระแก้ว!M305"")"),18350)</f>
        <v>18350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IFERROR(__xludf.DUMMYFUNCTION("IMPORTRANGE(""https://docs.google.com/spreadsheets/d/1SX6NBoVAgQJ6U1MVXOaj8PK2l7WJ3RER9xtqwdhxkhw/edit?usp=sharing"",""สระแก้ว!M330"")"),53615)</f>
        <v>53615</v>
      </c>
      <c r="O435" s="412">
        <f t="shared" ref="O435:O439" ca="1" si="114">+IF(L435&gt;0,N435*100/L435,0)</f>
        <v>60.926136363636367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IFERROR(__xludf.DUMMYFUNCTION("IMPORTRANGE(""https://docs.google.com/spreadsheets/d/1SX6NBoVAgQJ6U1MVXOaj8PK2l7WJ3RER9xtqwdhxkhw/edit?usp=sharing"",""สระแก้ว!M332"")"),53615)</f>
        <v>53615</v>
      </c>
      <c r="O437" s="169">
        <f t="shared" ca="1" si="114"/>
        <v>60.926136363636367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IFERROR(__xludf.DUMMYFUNCTION("IMPORTRANGE(""https://docs.google.com/spreadsheets/d/1SX6NBoVAgQJ6U1MVXOaj8PK2l7WJ3RER9xtqwdhxkhw/edit?usp=sharing"",""สระแก้ว!M334"")"),53615)</f>
        <v>53615</v>
      </c>
      <c r="O439" s="169">
        <f t="shared" ca="1" si="114"/>
        <v>60.926136363636367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IFERROR(__xludf.DUMMYFUNCTION("IMPORTRANGE(""https://docs.google.com/spreadsheets/d/1SX6NBoVAgQJ6U1MVXOaj8PK2l7WJ3RER9xtqwdhxkhw/edit?usp=sharing"",""สระแก้ว!M338"")"),21415)</f>
        <v>21415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IFERROR(__xludf.DUMMYFUNCTION("IMPORTRANGE(""https://docs.google.com/spreadsheets/d/1SX6NBoVAgQJ6U1MVXOaj8PK2l7WJ3RER9xtqwdhxkhw/edit?usp=sharing"",""สระแก้ว!L350"")"),975935)</f>
        <v>975935</v>
      </c>
      <c r="M455" s="373"/>
      <c r="N455" s="373">
        <f ca="1">IFERROR(__xludf.DUMMYFUNCTION("IMPORTRANGE(""https://docs.google.com/spreadsheets/d/1SX6NBoVAgQJ6U1MVXOaj8PK2l7WJ3RER9xtqwdhxkhw/edit?usp=sharing"",""สระแก้ว!M350"")"),438012.41)</f>
        <v>438012.41</v>
      </c>
      <c r="O455" s="373">
        <f t="shared" ref="O455:O459" ca="1" si="116">+IF(L455&gt;0,N455*100/L455,0)</f>
        <v>44.881309718372634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IFERROR(__xludf.DUMMYFUNCTION("IMPORTRANGE(""https://docs.google.com/spreadsheets/d/1SX6NBoVAgQJ6U1MVXOaj8PK2l7WJ3RER9xtqwdhxkhw/edit?usp=sharing"",""สระแก้ว!L352"")"),975935)</f>
        <v>975935</v>
      </c>
      <c r="M457" s="165"/>
      <c r="N457" s="169">
        <f ca="1">IFERROR(__xludf.DUMMYFUNCTION("IMPORTRANGE(""https://docs.google.com/spreadsheets/d/1SX6NBoVAgQJ6U1MVXOaj8PK2l7WJ3RER9xtqwdhxkhw/edit?usp=sharing"",""สระแก้ว!M352"")"),438012.41)</f>
        <v>438012.41</v>
      </c>
      <c r="O457" s="169">
        <f t="shared" ca="1" si="116"/>
        <v>44.881309718372634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IFERROR(__xludf.DUMMYFUNCTION("IMPORTRANGE(""https://docs.google.com/spreadsheets/d/1SX6NBoVAgQJ6U1MVXOaj8PK2l7WJ3RER9xtqwdhxkhw/edit?usp=sharing"",""สระแก้ว!L354"")"),975935)</f>
        <v>975935</v>
      </c>
      <c r="M459" s="169"/>
      <c r="N459" s="169">
        <f ca="1">IFERROR(__xludf.DUMMYFUNCTION("IMPORTRANGE(""https://docs.google.com/spreadsheets/d/1SX6NBoVAgQJ6U1MVXOaj8PK2l7WJ3RER9xtqwdhxkhw/edit?usp=sharing"",""สระแก้ว!M354"")"),438012.41)</f>
        <v>438012.41</v>
      </c>
      <c r="O459" s="169">
        <f t="shared" ca="1" si="116"/>
        <v>44.881309718372634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IFERROR(__xludf.DUMMYFUNCTION("IMPORTRANGE(""https://docs.google.com/spreadsheets/d/1SX6NBoVAgQJ6U1MVXOaj8PK2l7WJ3RER9xtqwdhxkhw/edit?usp=sharing"",""สระแก้ว!M357"")"),75225.58)</f>
        <v>75225.58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IFERROR(__xludf.DUMMYFUNCTION("IMPORTRANGE(""https://docs.google.com/spreadsheets/d/1SX6NBoVAgQJ6U1MVXOaj8PK2l7WJ3RER9xtqwdhxkhw/edit?usp=sharing"",""สระแก้ว!M358"")"),362786.83)</f>
        <v>362786.83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IFERROR(__xludf.DUMMYFUNCTION("IMPORTRANGE(""https://docs.google.com/spreadsheets/d/1SX6NBoVAgQJ6U1MVXOaj8PK2l7WJ3RER9xtqwdhxkhw/edit?usp=sharing"",""สระแก้ว!J378"")"),54789)</f>
        <v>54789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IFERROR(__xludf.DUMMYFUNCTION("IMPORTRANGE(""https://docs.google.com/spreadsheets/d/1SX6NBoVAgQJ6U1MVXOaj8PK2l7WJ3RER9xtqwdhxkhw/edit?usp=sharing"",""สระแก้ว!J379"")"),6562)</f>
        <v>6562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IFERROR(__xludf.DUMMYFUNCTION("IMPORTRANGE(""https://docs.google.com/spreadsheets/d/1SX6NBoVAgQJ6U1MVXOaj8PK2l7WJ3RER9xtqwdhxkhw/edit?usp=sharing"",""สระแก้ว!J380"")"),6475)</f>
        <v>6475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IFERROR(__xludf.DUMMYFUNCTION("IMPORTRANGE(""https://docs.google.com/spreadsheets/d/1SX6NBoVAgQJ6U1MVXOaj8PK2l7WJ3RER9xtqwdhxkhw/edit?usp=sharing"",""สระแก้ว!J381"")"),376)</f>
        <v>376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IFERROR(__xludf.DUMMYFUNCTION("IMPORTRANGE(""https://docs.google.com/spreadsheets/d/1SX6NBoVAgQJ6U1MVXOaj8PK2l7WJ3RER9xtqwdhxkhw/edit?usp=sharing"",""สระแก้ว!J392"")"),6773)</f>
        <v>6773</v>
      </c>
      <c r="K497" s="444">
        <f t="shared" ca="1" si="117"/>
        <v>30.274450205614162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IFERROR(__xludf.DUMMYFUNCTION("IMPORTRANGE(""https://docs.google.com/spreadsheets/d/1SX6NBoVAgQJ6U1MVXOaj8PK2l7WJ3RER9xtqwdhxkhw/edit?usp=sharing"",""สระแก้ว!J393"")"),6773)</f>
        <v>6773</v>
      </c>
      <c r="K498" s="202">
        <f t="shared" ca="1" si="117"/>
        <v>30.274450205614162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IFERROR(__xludf.DUMMYFUNCTION("IMPORTRANGE(""https://docs.google.com/spreadsheets/d/1SX6NBoVAgQJ6U1MVXOaj8PK2l7WJ3RER9xtqwdhxkhw/edit?usp=sharing"",""สระแก้ว!J394"")"),382)</f>
        <v>382</v>
      </c>
      <c r="K499" s="202">
        <f t="shared" ca="1" si="117"/>
        <v>27.324749642346209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IFERROR(__xludf.DUMMYFUNCTION("IMPORTRANGE(""https://docs.google.com/spreadsheets/d/1SX6NBoVAgQJ6U1MVXOaj8PK2l7WJ3RER9xtqwdhxkhw/edit?usp=sharing"",""สระแก้ว!J395"")"),6330)</f>
        <v>6330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IFERROR(__xludf.DUMMYFUNCTION("IMPORTRANGE(""https://docs.google.com/spreadsheets/d/1SX6NBoVAgQJ6U1MVXOaj8PK2l7WJ3RER9xtqwdhxkhw/edit?usp=sharing"",""สระแก้ว!J396"")"),363)</f>
        <v>363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IFERROR(__xludf.DUMMYFUNCTION("IMPORTRANGE(""https://docs.google.com/spreadsheets/d/1SX6NBoVAgQJ6U1MVXOaj8PK2l7WJ3RER9xtqwdhxkhw/edit?usp=sharing"",""สระแก้ว!J397"")"),6330)</f>
        <v>6330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IFERROR(__xludf.DUMMYFUNCTION("IMPORTRANGE(""https://docs.google.com/spreadsheets/d/1SX6NBoVAgQJ6U1MVXOaj8PK2l7WJ3RER9xtqwdhxkhw/edit?usp=sharing"",""สระแก้ว!J398"")"),363)</f>
        <v>363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IFERROR(__xludf.DUMMYFUNCTION("IMPORTRANGE(""https://docs.google.com/spreadsheets/d/1SX6NBoVAgQJ6U1MVXOaj8PK2l7WJ3RER9xtqwdhxkhw/edit?usp=sharing"",""สระแก้ว!J418"")"),2360)</f>
        <v>2360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IFERROR(__xludf.DUMMYFUNCTION("IMPORTRANGE(""https://docs.google.com/spreadsheets/d/1SX6NBoVAgQJ6U1MVXOaj8PK2l7WJ3RER9xtqwdhxkhw/edit?usp=sharing"",""สระแก้ว!J419"")"),64)</f>
        <v>64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IFERROR(__xludf.DUMMYFUNCTION("IMPORTRANGE(""https://docs.google.com/spreadsheets/d/1SX6NBoVAgQJ6U1MVXOaj8PK2l7WJ3RER9xtqwdhxkhw/edit?usp=sharing"",""สระแก้ว!I420"")"),2360)</f>
        <v>2360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IFERROR(__xludf.DUMMYFUNCTION("IMPORTRANGE(""https://docs.google.com/spreadsheets/d/1SX6NBoVAgQJ6U1MVXOaj8PK2l7WJ3RER9xtqwdhxkhw/edit?usp=sharing"",""สระแก้ว!I421"")"),64)</f>
        <v>64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IFERROR(__xludf.DUMMYFUNCTION("IMPORTRANGE(""https://docs.google.com/spreadsheets/d/1SX6NBoVAgQJ6U1MVXOaj8PK2l7WJ3RER9xtqwdhxkhw/edit?usp=sharing"",""สระแก้ว!J459"")"),9544)</f>
        <v>9544</v>
      </c>
      <c r="K564" s="372">
        <f ca="1">IF(I564&gt;0,J564*100/I564,0)</f>
        <v>241.62025316455697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IFERROR(__xludf.DUMMYFUNCTION("IMPORTRANGE(""https://docs.google.com/spreadsheets/d/1SX6NBoVAgQJ6U1MVXOaj8PK2l7WJ3RER9xtqwdhxkhw/edit?usp=sharing"",""สระแก้ว!M459"")"),159545.16)</f>
        <v>159545.16</v>
      </c>
      <c r="O564" s="373">
        <f t="shared" ref="O564:O568" ca="1" si="122">+IF(L564&gt;0,N564*100/L564,0)</f>
        <v>96.343695652173906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IFERROR(__xludf.DUMMYFUNCTION("IMPORTRANGE(""https://docs.google.com/spreadsheets/d/1SX6NBoVAgQJ6U1MVXOaj8PK2l7WJ3RER9xtqwdhxkhw/edit?usp=sharing"",""สระแก้ว!M461"")"),159545.16)</f>
        <v>159545.16</v>
      </c>
      <c r="O566" s="169">
        <f t="shared" ca="1" si="122"/>
        <v>96.343695652173906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IFERROR(__xludf.DUMMYFUNCTION("IMPORTRANGE(""https://docs.google.com/spreadsheets/d/1SX6NBoVAgQJ6U1MVXOaj8PK2l7WJ3RER9xtqwdhxkhw/edit?usp=sharing"",""สระแก้ว!M463"")"),159545.16)</f>
        <v>159545.16</v>
      </c>
      <c r="O568" s="169">
        <f t="shared" ca="1" si="122"/>
        <v>96.343695652173906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IFERROR(__xludf.DUMMYFUNCTION("IMPORTRANGE(""https://docs.google.com/spreadsheets/d/1SX6NBoVAgQJ6U1MVXOaj8PK2l7WJ3RER9xtqwdhxkhw/edit?usp=sharing"",""สระแก้ว!M466"")"),98645.16)</f>
        <v>98645.16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IFERROR(__xludf.DUMMYFUNCTION("IMPORTRANGE(""https://docs.google.com/spreadsheets/d/1SX6NBoVAgQJ6U1MVXOaj8PK2l7WJ3RER9xtqwdhxkhw/edit?usp=sharing"",""สระแก้ว!M467"")"),60900)</f>
        <v>60900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IFERROR(__xludf.DUMMYFUNCTION("IMPORTRANGE(""https://docs.google.com/spreadsheets/d/1SX6NBoVAgQJ6U1MVXOaj8PK2l7WJ3RER9xtqwdhxkhw/edit?usp=sharing"",""สระแก้ว!J468"")"),9544)</f>
        <v>9544</v>
      </c>
      <c r="K573" s="202">
        <f ca="1">IF(I573&gt;0,J573*100/I573,0)</f>
        <v>241.62025316455697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IFERROR(__xludf.DUMMYFUNCTION("IMPORTRANGE(""https://docs.google.com/spreadsheets/d/1SX6NBoVAgQJ6U1MVXOaj8PK2l7WJ3RER9xtqwdhxkhw/edit?usp=sharing"",""สระแก้ว!J471"")"),154)</f>
        <v>154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IFERROR(__xludf.DUMMYFUNCTION("IMPORTRANGE(""https://docs.google.com/spreadsheets/d/1SX6NBoVAgQJ6U1MVXOaj8PK2l7WJ3RER9xtqwdhxkhw/edit?usp=sharing"",""สระแก้ว!J472"")"),9390)</f>
        <v>9390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IFERROR(__xludf.DUMMYFUNCTION("IMPORTRANGE(""https://docs.google.com/spreadsheets/d/1SX6NBoVAgQJ6U1MVXOaj8PK2l7WJ3RER9xtqwdhxkhw/edit?usp=sharing"",""สระแก้ว!J475"")"),6)</f>
        <v>6</v>
      </c>
      <c r="K580" s="372">
        <f ca="1">IF(I580&gt;0,J580*100/I580,0)</f>
        <v>2.816901408450704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IFERROR(__xludf.DUMMYFUNCTION("IMPORTRANGE(""https://docs.google.com/spreadsheets/d/1SX6NBoVAgQJ6U1MVXOaj8PK2l7WJ3RER9xtqwdhxkhw/edit?usp=sharing"",""สระแก้ว!M475"")"),144114.56)</f>
        <v>144114.56</v>
      </c>
      <c r="O580" s="373">
        <f t="shared" ref="O580:O584" ca="1" si="124">+IF(L580&gt;0,N580*100/L580,0)</f>
        <v>37.47488967997441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IFERROR(__xludf.DUMMYFUNCTION("IMPORTRANGE(""https://docs.google.com/spreadsheets/d/1SX6NBoVAgQJ6U1MVXOaj8PK2l7WJ3RER9xtqwdhxkhw/edit?usp=sharing"",""สระแก้ว!M477"")"),144114.56)</f>
        <v>144114.56</v>
      </c>
      <c r="O582" s="169">
        <f t="shared" ca="1" si="124"/>
        <v>37.47488967997441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IFERROR(__xludf.DUMMYFUNCTION("IMPORTRANGE(""https://docs.google.com/spreadsheets/d/1SX6NBoVAgQJ6U1MVXOaj8PK2l7WJ3RER9xtqwdhxkhw/edit?usp=sharing"",""สระแก้ว!M479"")"),144114.56)</f>
        <v>144114.56</v>
      </c>
      <c r="O584" s="169">
        <f t="shared" ca="1" si="124"/>
        <v>37.47488967997441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IFERROR(__xludf.DUMMYFUNCTION("IMPORTRANGE(""https://docs.google.com/spreadsheets/d/1SX6NBoVAgQJ6U1MVXOaj8PK2l7WJ3RER9xtqwdhxkhw/edit?usp=sharing"",""สระแก้ว!M482"")"),100034.56)</f>
        <v>100034.56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IFERROR(__xludf.DUMMYFUNCTION("IMPORTRANGE(""https://docs.google.com/spreadsheets/d/1SX6NBoVAgQJ6U1MVXOaj8PK2l7WJ3RER9xtqwdhxkhw/edit?usp=sharing"",""สระแก้ว!M483"")"),44080)</f>
        <v>44080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IFERROR(__xludf.DUMMYFUNCTION("IMPORTRANGE(""https://docs.google.com/spreadsheets/d/1SX6NBoVAgQJ6U1MVXOaj8PK2l7WJ3RER9xtqwdhxkhw/edit?usp=sharing"",""สระแก้ว!J484"")"),74)</f>
        <v>74</v>
      </c>
      <c r="K589" s="163">
        <f t="shared" ref="K589:K596" ca="1" si="125">IF(I589&gt;0,J589*100/I589,0)</f>
        <v>34.741784037558688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IFERROR(__xludf.DUMMYFUNCTION("IMPORTRANGE(""https://docs.google.com/spreadsheets/d/1SX6NBoVAgQJ6U1MVXOaj8PK2l7WJ3RER9xtqwdhxkhw/edit?usp=sharing"",""สระแก้ว!J485"")"),68.09)</f>
        <v>68.09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IFERROR(__xludf.DUMMYFUNCTION("IMPORTRANGE(""https://docs.google.com/spreadsheets/d/1SX6NBoVAgQJ6U1MVXOaj8PK2l7WJ3RER9xtqwdhxkhw/edit?usp=sharing"",""สระแก้ว!J486"")"),2)</f>
        <v>2</v>
      </c>
      <c r="K591" s="163">
        <f t="shared" ca="1" si="125"/>
        <v>0.93896713615023475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IFERROR(__xludf.DUMMYFUNCTION("IMPORTRANGE(""https://docs.google.com/spreadsheets/d/1SX6NBoVAgQJ6U1MVXOaj8PK2l7WJ3RER9xtqwdhxkhw/edit?usp=sharing"",""สระแก้ว!J487"")"),1.03)</f>
        <v>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IFERROR(__xludf.DUMMYFUNCTION("IMPORTRANGE(""https://docs.google.com/spreadsheets/d/1SX6NBoVAgQJ6U1MVXOaj8PK2l7WJ3RER9xtqwdhxkhw/edit?usp=sharing"",""สระแก้ว!J490"")"),6)</f>
        <v>6</v>
      </c>
      <c r="K595" s="163">
        <f t="shared" ca="1" si="125"/>
        <v>2.816901408450704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IFERROR(__xludf.DUMMYFUNCTION("IMPORTRANGE(""https://docs.google.com/spreadsheets/d/1SX6NBoVAgQJ6U1MVXOaj8PK2l7WJ3RER9xtqwdhxkhw/edit?usp=sharing"",""สระแก้ว!J491"")"),3.12)</f>
        <v>3.12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IFERROR(__xludf.DUMMYFUNCTION("IMPORTRANGE(""https://docs.google.com/spreadsheets/d/1SX6NBoVAgQJ6U1MVXOaj8PK2l7WJ3RER9xtqwdhxkhw/edit?usp=sharing"",""สระแก้ว!J507"")"),815)</f>
        <v>815</v>
      </c>
      <c r="K612" s="163">
        <f t="shared" ca="1" si="127"/>
        <v>815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IFERROR(__xludf.DUMMYFUNCTION("IMPORTRANGE(""https://docs.google.com/spreadsheets/d/1SX6NBoVAgQJ6U1MVXOaj8PK2l7WJ3RER9xtqwdhxkhw/edit?usp=sharing"",""สระแก้ว!J508"")"),815)</f>
        <v>815</v>
      </c>
      <c r="K613" s="163">
        <f t="shared" ca="1" si="127"/>
        <v>815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IFERROR(__xludf.DUMMYFUNCTION("IMPORTRANGE(""https://docs.google.com/spreadsheets/d/1SX6NBoVAgQJ6U1MVXOaj8PK2l7WJ3RER9xtqwdhxkhw/edit?usp=sharing"",""สระแก้ว!J523"")"),8169964.29)</f>
        <v>8169964.29</v>
      </c>
      <c r="K628" s="343">
        <f t="shared" ref="K628:K635" ca="1" si="129">IF(I628&gt;0,J628*100/I628,0)</f>
        <v>99.238386149838675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IFERROR(__xludf.DUMMYFUNCTION("IMPORTRANGE(""https://docs.google.com/spreadsheets/d/1SX6NBoVAgQJ6U1MVXOaj8PK2l7WJ3RER9xtqwdhxkhw/edit?usp=sharing"",""สระแก้ว!J524"")"),534)</f>
        <v>534</v>
      </c>
      <c r="K629" s="343">
        <f t="shared" ca="1" si="129"/>
        <v>91.12627986348123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IFERROR(__xludf.DUMMYFUNCTION("IMPORTRANGE(""https://docs.google.com/spreadsheets/d/1SX6NBoVAgQJ6U1MVXOaj8PK2l7WJ3RER9xtqwdhxkhw/edit?usp=sharing"",""สระแก้ว!J525"")"),2228277.57)</f>
        <v>2228277.5699999998</v>
      </c>
      <c r="K630" s="343">
        <f t="shared" ca="1" si="129"/>
        <v>41.269962023918417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IFERROR(__xludf.DUMMYFUNCTION("IMPORTRANGE(""https://docs.google.com/spreadsheets/d/1SX6NBoVAgQJ6U1MVXOaj8PK2l7WJ3RER9xtqwdhxkhw/edit?usp=sharing"",""สระแก้ว!J526"")"),226)</f>
        <v>226</v>
      </c>
      <c r="K631" s="343">
        <f t="shared" ca="1" si="129"/>
        <v>93.388429752066116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IFERROR(__xludf.DUMMYFUNCTION("IMPORTRANGE(""https://docs.google.com/spreadsheets/d/1SX6NBoVAgQJ6U1MVXOaj8PK2l7WJ3RER9xtqwdhxkhw/edit?usp=sharing"",""สระแก้ว!J527"")"),172066.23)</f>
        <v>172066.23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IFERROR(__xludf.DUMMYFUNCTION("IMPORTRANGE(""https://docs.google.com/spreadsheets/d/1SX6NBoVAgQJ6U1MVXOaj8PK2l7WJ3RER9xtqwdhxkhw/edit?usp=sharing"",""สระแก้ว!J529"")"),5240000)</f>
        <v>5240000</v>
      </c>
      <c r="K634" s="343">
        <f t="shared" ca="1" si="129"/>
        <v>52.4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IFERROR(__xludf.DUMMYFUNCTION("IMPORTRANGE(""https://docs.google.com/spreadsheets/d/1SX6NBoVAgQJ6U1MVXOaj8PK2l7WJ3RER9xtqwdhxkhw/edit?usp=sharing"",""สระแก้ว!J530"")"),129)</f>
        <v>129</v>
      </c>
      <c r="K635" s="487">
        <f t="shared" ca="1" si="129"/>
        <v>51.6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" customWidth="1"/>
    <col min="8" max="8" width="10.85546875" customWidth="1"/>
    <col min="9" max="9" width="15.85546875" customWidth="1"/>
    <col min="10" max="10" width="12.71093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4167334</v>
      </c>
      <c r="M8" s="23">
        <f t="shared" ca="1" si="0"/>
        <v>3072425</v>
      </c>
      <c r="N8" s="23">
        <f t="shared" ca="1" si="0"/>
        <v>3510326.3</v>
      </c>
      <c r="O8" s="22">
        <f t="shared" ref="O8:O16" ca="1" si="1">IF(L8&gt;0,N8*100/L8,0)</f>
        <v>84.234340228069073</v>
      </c>
      <c r="P8" s="22">
        <f t="shared" ref="P8:P16" ca="1" si="2">IF(M8&gt;0,N8*100/M8,0)</f>
        <v>114.25262781028016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4167334</v>
      </c>
      <c r="M10" s="30">
        <f t="shared" ca="1" si="4"/>
        <v>3072425</v>
      </c>
      <c r="N10" s="30">
        <f t="shared" ca="1" si="4"/>
        <v>3510326.3</v>
      </c>
      <c r="O10" s="29">
        <f t="shared" ca="1" si="1"/>
        <v>84.234340228069073</v>
      </c>
      <c r="P10" s="29">
        <f t="shared" ca="1" si="2"/>
        <v>114.25262781028016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4042934</v>
      </c>
      <c r="M12" s="38">
        <f t="shared" ca="1" si="6"/>
        <v>2948025</v>
      </c>
      <c r="N12" s="38">
        <f t="shared" ca="1" si="6"/>
        <v>3385926.3</v>
      </c>
      <c r="O12" s="38">
        <f t="shared" ca="1" si="1"/>
        <v>83.749235085212874</v>
      </c>
      <c r="P12" s="38">
        <f t="shared" ca="1" si="2"/>
        <v>114.85405652937136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2179634</v>
      </c>
      <c r="M14" s="38">
        <f t="shared" si="8"/>
        <v>0</v>
      </c>
      <c r="N14" s="38">
        <f t="shared" ca="1" si="8"/>
        <v>860409.67999999993</v>
      </c>
      <c r="O14" s="38">
        <f t="shared" ca="1" si="1"/>
        <v>39.474961392600775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3072425</v>
      </c>
      <c r="N18" s="23">
        <f t="shared" ca="1" si="11"/>
        <v>2649916.62</v>
      </c>
      <c r="O18" s="22">
        <f t="shared" ref="O18:O20" ca="1" si="12">IF(L18&gt;0,N18*100/L18,0)</f>
        <v>93.184864191973887</v>
      </c>
      <c r="P18" s="22">
        <f t="shared" ref="P18:P26" ca="1" si="13">IF(M18&gt;0,N18*100/M18,0)</f>
        <v>86.248374492461167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3072425</v>
      </c>
      <c r="N20" s="30">
        <f t="shared" ca="1" si="15"/>
        <v>2649916.62</v>
      </c>
      <c r="O20" s="29">
        <f t="shared" ca="1" si="12"/>
        <v>93.184864191973887</v>
      </c>
      <c r="P20" s="29">
        <f t="shared" ca="1" si="13"/>
        <v>86.248374492461167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2948025</v>
      </c>
      <c r="N22" s="38">
        <f t="shared" ca="1" si="18"/>
        <v>2525516.62</v>
      </c>
      <c r="O22" s="38">
        <f t="shared" ca="1" si="17"/>
        <v>92.873094008796315</v>
      </c>
      <c r="P22" s="38">
        <f t="shared" ca="1" si="13"/>
        <v>85.668086939561235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1323614</v>
      </c>
      <c r="M28" s="23">
        <f t="shared" si="23"/>
        <v>0</v>
      </c>
      <c r="N28" s="23">
        <f t="shared" ca="1" si="23"/>
        <v>860409.67999999993</v>
      </c>
      <c r="O28" s="22">
        <f t="shared" ref="O28:O30" ca="1" si="24">IF(L28&gt;0,N28*100/L28,0)</f>
        <v>65.004576863043155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1323614</v>
      </c>
      <c r="M30" s="30">
        <f t="shared" si="27"/>
        <v>0</v>
      </c>
      <c r="N30" s="30">
        <f t="shared" ca="1" si="27"/>
        <v>860409.67999999993</v>
      </c>
      <c r="O30" s="29">
        <f t="shared" ca="1" si="24"/>
        <v>65.004576863043155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1323614</v>
      </c>
      <c r="M32" s="38">
        <f t="shared" si="30"/>
        <v>0</v>
      </c>
      <c r="N32" s="38">
        <f t="shared" ca="1" si="30"/>
        <v>860409.67999999993</v>
      </c>
      <c r="O32" s="38">
        <f t="shared" ca="1" si="29"/>
        <v>65.004576863043155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1323614</v>
      </c>
      <c r="M34" s="38">
        <f t="shared" si="32"/>
        <v>0</v>
      </c>
      <c r="N34" s="38">
        <f t="shared" ca="1" si="32"/>
        <v>860409.67999999993</v>
      </c>
      <c r="O34" s="38">
        <f t="shared" ca="1" si="29"/>
        <v>65.004576863043155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3072425</v>
      </c>
      <c r="N37" s="54">
        <f t="shared" ca="1" si="33"/>
        <v>2649916.62</v>
      </c>
      <c r="O37" s="55">
        <f t="shared" ca="1" si="29"/>
        <v>93.184864191973887</v>
      </c>
      <c r="P37" s="55">
        <f t="shared" ca="1" si="25"/>
        <v>86.248374492461167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747400</v>
      </c>
      <c r="N41" s="78">
        <f t="shared" ca="1" si="34"/>
        <v>702315.48</v>
      </c>
      <c r="O41" s="77">
        <f t="shared" ref="O41:O43" ca="1" si="35">IF(L41&gt;0,N41*100/L41,0)</f>
        <v>109.71965005467895</v>
      </c>
      <c r="P41" s="77">
        <f t="shared" ref="P41:P43" ca="1" si="36">IF(M41&gt;0,N41*100/M41,0)</f>
        <v>93.967819106234941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747400</v>
      </c>
      <c r="N43" s="78">
        <f t="shared" ca="1" si="38"/>
        <v>702315.48</v>
      </c>
      <c r="O43" s="77">
        <f t="shared" ca="1" si="35"/>
        <v>109.71965005467895</v>
      </c>
      <c r="P43" s="77">
        <f t="shared" ca="1" si="36"/>
        <v>93.967819106234941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IFERROR(__xludf.DUMMYFUNCTION("IMPORTRANGE(""https://docs.google.com/spreadsheets/d/1Yj_ptqi66GCucihVvJfMjLAmec39IyEx_6qawtMGysU/edit?usp=sharing"",""สบก!R76"")"),702315.48)</f>
        <v>702315.48</v>
      </c>
      <c r="O45" s="38">
        <f ca="1">IF(L45&gt;0,N45*100/L45,0)</f>
        <v>109.71965005467895</v>
      </c>
      <c r="P45" s="38">
        <f ca="1">IF(M45&gt;0,N45*100/M45,0)</f>
        <v>93.967819106234941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505985</v>
      </c>
      <c r="N53" s="121">
        <f t="shared" ca="1" si="39"/>
        <v>452644</v>
      </c>
      <c r="O53" s="120">
        <f t="shared" ref="O53:O55" ca="1" si="40">IF(L53&gt;0,N53*100/L53,0)</f>
        <v>100.58755555555555</v>
      </c>
      <c r="P53" s="120">
        <f t="shared" ref="P53:P55" ca="1" si="41">IF(M53&gt;0,N53*100/M53,0)</f>
        <v>89.457987885016351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505985</v>
      </c>
      <c r="N55" s="121">
        <f t="shared" ca="1" si="43"/>
        <v>452644</v>
      </c>
      <c r="O55" s="120">
        <f t="shared" ca="1" si="40"/>
        <v>100.58755555555555</v>
      </c>
      <c r="P55" s="120">
        <f t="shared" ca="1" si="41"/>
        <v>89.457987885016351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IFERROR(__xludf.DUMMYFUNCTION("IMPORTRANGE(""https://docs.google.com/spreadsheets/d/1Yj_ptqi66GCucihVvJfMjLAmec39IyEx_6qawtMGysU/edit?usp=sharing"",""สบก!Z76"")"),505985)</f>
        <v>505985</v>
      </c>
      <c r="N57" s="49">
        <f ca="1">IFERROR(__xludf.DUMMYFUNCTION("IMPORTRANGE(""https://docs.google.com/spreadsheets/d/1Yj_ptqi66GCucihVvJfMjLAmec39IyEx_6qawtMGysU/edit?usp=sharing"",""สบก!AA76"")"),452644)</f>
        <v>452644</v>
      </c>
      <c r="O57" s="38">
        <f ca="1">IF(L57&gt;0,N57*100/L57,0)</f>
        <v>100.58755555555555</v>
      </c>
      <c r="P57" s="38">
        <f ca="1">IF(M57&gt;0,N57*100/M57,0)</f>
        <v>89.457987885016351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11500</v>
      </c>
      <c r="N66" s="152">
        <f t="shared" ca="1" si="45"/>
        <v>8600</v>
      </c>
      <c r="O66" s="151">
        <f t="shared" ref="O66:O68" ca="1" si="46">IF(L66&gt;0,N66*100/L66,0)</f>
        <v>0</v>
      </c>
      <c r="P66" s="151">
        <f t="shared" ref="P66:P68" ca="1" si="47">IF(M66&gt;0,N66*100/M66,0)</f>
        <v>74.782608695652172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11500</v>
      </c>
      <c r="N68" s="157">
        <f t="shared" ca="1" si="49"/>
        <v>8600</v>
      </c>
      <c r="O68" s="156">
        <f t="shared" ca="1" si="46"/>
        <v>0</v>
      </c>
      <c r="P68" s="156">
        <f t="shared" ca="1" si="47"/>
        <v>74.782608695652172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IFERROR(__xludf.DUMMYFUNCTION("IMPORTRANGE(""https://docs.google.com/spreadsheets/d/1Yj_ptqi66GCucihVvJfMjLAmec39IyEx_6qawtMGysU/edit?usp=sharing"",""สบก!AJ76"")"),8600)</f>
        <v>8600</v>
      </c>
      <c r="O70" s="169">
        <f ca="1">IF(L70&gt;0,N70*100/L70,0)</f>
        <v>0</v>
      </c>
      <c r="P70" s="169">
        <f ca="1">IF(M70&gt;0,N70*100/M70,0)</f>
        <v>74.782608695652172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86.834498834498831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86.834498834498831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76.871416871416869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382200</v>
      </c>
      <c r="N140" s="152">
        <f t="shared" ca="1" si="64"/>
        <v>323844.05</v>
      </c>
      <c r="O140" s="151">
        <f t="shared" ref="O140:O142" ca="1" si="65">IF(L140&gt;0,N140*100/L140,0)</f>
        <v>86.543038482095142</v>
      </c>
      <c r="P140" s="151">
        <f t="shared" ref="P140:P142" ca="1" si="66">IF(M140&gt;0,N140*100/M140,0)</f>
        <v>84.731567242281528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382200</v>
      </c>
      <c r="N142" s="157">
        <f t="shared" ca="1" si="68"/>
        <v>323844.05</v>
      </c>
      <c r="O142" s="156">
        <f t="shared" ca="1" si="65"/>
        <v>86.543038482095142</v>
      </c>
      <c r="P142" s="156">
        <f t="shared" ca="1" si="66"/>
        <v>84.731567242281528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IFERROR(__xludf.DUMMYFUNCTION("IMPORTRANGE(""https://docs.google.com/spreadsheets/d/1Yj_ptqi66GCucihVvJfMjLAmec39IyEx_6qawtMGysU/edit?usp=sharing"",""สบก!BK76"")"),323844.05)</f>
        <v>323844.05</v>
      </c>
      <c r="O144" s="169">
        <f ca="1">IF(L144&gt;0,N144*100/L144,0)</f>
        <v>86.543038482095142</v>
      </c>
      <c r="P144" s="169">
        <f ca="1">IF(M144&gt;0,N144*100/M144,0)</f>
        <v>84.731567242281528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IFERROR(__xludf.DUMMYFUNCTION("IMPORTRANGE(""https://docs.google.com/spreadsheets/d/1SX6NBoVAgQJ6U1MVXOaj8PK2l7WJ3RER9xtqwdhxkhw/edit?usp=sharing"",""สระบุรี!J114"")"),20000)</f>
        <v>20000</v>
      </c>
      <c r="K189" s="286">
        <f ca="1">IF(I189&gt;0,J189*100/I189,0)</f>
        <v>156.25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IFERROR(__xludf.DUMMYFUNCTION("IMPORTRANGE(""https://docs.google.com/spreadsheets/d/1SX6NBoVAgQJ6U1MVXOaj8PK2l7WJ3RER9xtqwdhxkhw/edit?usp=sharing"",""สระบุรี!J124"")"),20000)</f>
        <v>20000</v>
      </c>
      <c r="K199" s="163">
        <f t="shared" ref="K199:K201" ca="1" si="70">IF(I199&gt;0,J199*100/I199,0)</f>
        <v>156.25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IFERROR(__xludf.DUMMYFUNCTION("IMPORTRANGE(""https://docs.google.com/spreadsheets/d/1SX6NBoVAgQJ6U1MVXOaj8PK2l7WJ3RER9xtqwdhxkhw/edit?usp=sharing"",""สระบุรี!J125"")"),20000)</f>
        <v>20000</v>
      </c>
      <c r="K200" s="163">
        <f t="shared" ca="1" si="70"/>
        <v>156.25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IFERROR(__xludf.DUMMYFUNCTION("IMPORTRANGE(""https://docs.google.com/spreadsheets/d/1SX6NBoVAgQJ6U1MVXOaj8PK2l7WJ3RER9xtqwdhxkhw/edit?usp=sharing"",""สระบุรี!J165"")"),1)</f>
        <v>1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IFERROR(__xludf.DUMMYFUNCTION("IMPORTRANGE(""https://docs.google.com/spreadsheets/d/1SX6NBoVAgQJ6U1MVXOaj8PK2l7WJ3RER9xtqwdhxkhw/edit?usp=sharing"",""สระบุรี!J166"")"),1)</f>
        <v>1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181400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181400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IFERROR(__xludf.DUMMYFUNCTION("IMPORTRANGE(""https://docs.google.com/spreadsheets/d/1Yj_ptqi66GCucihVvJfMjLAmec39IyEx_6qawtMGysU/edit?usp=sharing"",""สบก!CC76"")"),181400)</f>
        <v>181400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63320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50.931775110549587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63320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50.931775110549587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IFERROR(__xludf.DUMMYFUNCTION("IMPORTRANGE(""https://docs.google.com/spreadsheets/d/1Yj_ptqi66GCucihVvJfMjLAmec39IyEx_6qawtMGysU/edit?usp=sharing"",""สบก!CK76"")"),63320)</f>
        <v>63320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50.931775110549587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IFERROR(__xludf.DUMMYFUNCTION("IMPORTRANGE(""https://docs.google.com/spreadsheets/d/1SX6NBoVAgQJ6U1MVXOaj8PK2l7WJ3RER9xtqwdhxkhw/edit?usp=sharing"",""สระบุรี!J228"")"),225)</f>
        <v>225</v>
      </c>
      <c r="K328" s="318">
        <f ca="1">IF(I328&gt;0,J328*100/I328,0)</f>
        <v>150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881020</v>
      </c>
      <c r="N329" s="152">
        <f t="shared" ca="1" si="98"/>
        <v>677503.09</v>
      </c>
      <c r="O329" s="151">
        <f t="shared" ref="O329:O331" ca="1" si="99">IF(L329&gt;0,N329*100/L329,0)</f>
        <v>80.347132420957763</v>
      </c>
      <c r="P329" s="151">
        <f t="shared" ref="P329:P331" ca="1" si="100">IF(M329&gt;0,N329*100/M329,0)</f>
        <v>76.899853578806386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881020</v>
      </c>
      <c r="N331" s="157">
        <f t="shared" ca="1" si="102"/>
        <v>677503.09</v>
      </c>
      <c r="O331" s="156">
        <f t="shared" ca="1" si="99"/>
        <v>80.347132420957763</v>
      </c>
      <c r="P331" s="156">
        <f t="shared" ca="1" si="100"/>
        <v>76.899853578806386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IFERROR(__xludf.DUMMYFUNCTION("IMPORTRANGE(""https://docs.google.com/spreadsheets/d/1Yj_ptqi66GCucihVvJfMjLAmec39IyEx_6qawtMGysU/edit?usp=sharing"",""สบก!DM76"")"),645503.09)</f>
        <v>645503.09</v>
      </c>
      <c r="O333" s="169">
        <f ca="1">IF(L333&gt;0,N333*100/L333,0)</f>
        <v>79.571890485934759</v>
      </c>
      <c r="P333" s="169">
        <f ca="1">IF(M333&gt;0,N333*100/M333,0)</f>
        <v>76.029197192056728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IFERROR(__xludf.DUMMYFUNCTION("IMPORTRANGE(""https://docs.google.com/spreadsheets/d/1SX6NBoVAgQJ6U1MVXOaj8PK2l7WJ3RER9xtqwdhxkhw/edit?usp=sharing"",""สระบุรี!J234"")"),12)</f>
        <v>12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IFERROR(__xludf.DUMMYFUNCTION("IMPORTRANGE(""https://docs.google.com/spreadsheets/d/1SX6NBoVAgQJ6U1MVXOaj8PK2l7WJ3RER9xtqwdhxkhw/edit?usp=sharing"",""สระบุรี!J235"")"),143.65)</f>
        <v>143.65</v>
      </c>
      <c r="K340" s="343">
        <f t="shared" ca="1" si="103"/>
        <v>8.7591463414634152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IFERROR(__xludf.DUMMYFUNCTION("IMPORTRANGE(""https://docs.google.com/spreadsheets/d/1SX6NBoVAgQJ6U1MVXOaj8PK2l7WJ3RER9xtqwdhxkhw/edit?usp=sharing"",""สระบุรี!J236"")"),228)</f>
        <v>228</v>
      </c>
      <c r="K341" s="343">
        <f t="shared" ca="1" si="103"/>
        <v>152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IFERROR(__xludf.DUMMYFUNCTION("IMPORTRANGE(""https://docs.google.com/spreadsheets/d/1SX6NBoVAgQJ6U1MVXOaj8PK2l7WJ3RER9xtqwdhxkhw/edit?usp=sharing"",""สระบุรี!J237"")"),4367.87)</f>
        <v>4367.87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IFERROR(__xludf.DUMMYFUNCTION("IMPORTRANGE(""https://docs.google.com/spreadsheets/d/1SX6NBoVAgQJ6U1MVXOaj8PK2l7WJ3RER9xtqwdhxkhw/edit?usp=sharing"",""สระบุรี!J240"")"),225)</f>
        <v>225</v>
      </c>
      <c r="K345" s="343">
        <f t="shared" ca="1" si="103"/>
        <v>150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IFERROR(__xludf.DUMMYFUNCTION("IMPORTRANGE(""https://docs.google.com/spreadsheets/d/1SX6NBoVAgQJ6U1MVXOaj8PK2l7WJ3RER9xtqwdhxkhw/edit?usp=sharing"",""สระบุรี!J241"")"),4360.05)</f>
        <v>4360.05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IFERROR(__xludf.DUMMYFUNCTION("IMPORTRANGE(""https://docs.google.com/spreadsheets/d/1SX6NBoVAgQJ6U1MVXOaj8PK2l7WJ3RER9xtqwdhxkhw/edit?usp=sharing"",""สระบุรี!L242"")"),1323614)</f>
        <v>1323614</v>
      </c>
      <c r="M347" s="358"/>
      <c r="N347" s="358">
        <f ca="1">IFERROR(__xludf.DUMMYFUNCTION("IMPORTRANGE(""https://docs.google.com/spreadsheets/d/1SX6NBoVAgQJ6U1MVXOaj8PK2l7WJ3RER9xtqwdhxkhw/edit?usp=sharing"",""สระบุรี!M242"")"),860409.679999999)</f>
        <v>860409.679999999</v>
      </c>
      <c r="O347" s="358">
        <f ca="1">+IF(L347&gt;0,N347*100/L347,0)</f>
        <v>65.00457686304307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IFERROR(__xludf.DUMMYFUNCTION("IMPORTRANGE(""https://docs.google.com/spreadsheets/d/1SX6NBoVAgQJ6U1MVXOaj8PK2l7WJ3RER9xtqwdhxkhw/edit?usp=sharing"",""สระบุรี!J166"")"),1)</f>
        <v>1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IFERROR(__xludf.DUMMYFUNCTION("IMPORTRANGE(""https://docs.google.com/spreadsheets/d/1SX6NBoVAgQJ6U1MVXOaj8PK2l7WJ3RER9xtqwdhxkhw/edit?usp=sharing"",""สระบุรี!J166"")"),1)</f>
        <v>1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IFERROR(__xludf.DUMMYFUNCTION("IMPORTRANGE(""https://docs.google.com/spreadsheets/d/1SX6NBoVAgQJ6U1MVXOaj8PK2l7WJ3RER9xtqwdhxkhw/edit?usp=sharing"",""สระบุรี!J166"")"),1)</f>
        <v>1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IFERROR(__xludf.DUMMYFUNCTION("IMPORTRANGE(""https://docs.google.com/spreadsheets/d/1SX6NBoVAgQJ6U1MVXOaj8PK2l7WJ3RER9xtqwdhxkhw/edit?usp=sharing"",""สระบุรี!J166"")"),1)</f>
        <v>1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IFERROR(__xludf.DUMMYFUNCTION("IMPORTRANGE(""https://docs.google.com/spreadsheets/d/1SX6NBoVAgQJ6U1MVXOaj8PK2l7WJ3RER9xtqwdhxkhw/edit?usp=sharing"",""สระบุรี!M296"")"),81990)</f>
        <v>81990</v>
      </c>
      <c r="O401" s="373">
        <f ca="1">+IF(L401&gt;0,N401*100/L401,0)</f>
        <v>80.44544740973312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IFERROR(__xludf.DUMMYFUNCTION("IMPORTRANGE(""https://docs.google.com/spreadsheets/d/1SX6NBoVAgQJ6U1MVXOaj8PK2l7WJ3RER9xtqwdhxkhw/edit?usp=sharing"",""สระบุรี!M299"")"),81990)</f>
        <v>81990</v>
      </c>
      <c r="O404" s="169">
        <f t="shared" ca="1" si="112"/>
        <v>80.44544740973312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IFERROR(__xludf.DUMMYFUNCTION("IMPORTRANGE(""https://docs.google.com/spreadsheets/d/1SX6NBoVAgQJ6U1MVXOaj8PK2l7WJ3RER9xtqwdhxkhw/edit?usp=sharing"",""สระบุรี!M301"")"),81990)</f>
        <v>81990</v>
      </c>
      <c r="O406" s="169">
        <f t="shared" ca="1" si="112"/>
        <v>80.44544740973312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IFERROR(__xludf.DUMMYFUNCTION("IMPORTRANGE(""https://docs.google.com/spreadsheets/d/1SX6NBoVAgQJ6U1MVXOaj8PK2l7WJ3RER9xtqwdhxkhw/edit?usp=sharing"",""สระบุรี!M305"")"),10516)</f>
        <v>10516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IFERROR(__xludf.DUMMYFUNCTION("IMPORTRANGE(""https://docs.google.com/spreadsheets/d/1SX6NBoVAgQJ6U1MVXOaj8PK2l7WJ3RER9xtqwdhxkhw/edit?usp=sharing"",""สระบุรี!M330"")"),63684)</f>
        <v>63684</v>
      </c>
      <c r="O435" s="412">
        <f t="shared" ref="O435:O439" ca="1" si="114">+IF(L435&gt;0,N435*100/L435,0)</f>
        <v>72.368181818181824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IFERROR(__xludf.DUMMYFUNCTION("IMPORTRANGE(""https://docs.google.com/spreadsheets/d/1SX6NBoVAgQJ6U1MVXOaj8PK2l7WJ3RER9xtqwdhxkhw/edit?usp=sharing"",""สระบุรี!M332"")"),63684)</f>
        <v>63684</v>
      </c>
      <c r="O437" s="169">
        <f t="shared" ca="1" si="114"/>
        <v>72.368181818181824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IFERROR(__xludf.DUMMYFUNCTION("IMPORTRANGE(""https://docs.google.com/spreadsheets/d/1SX6NBoVAgQJ6U1MVXOaj8PK2l7WJ3RER9xtqwdhxkhw/edit?usp=sharing"",""สระบุรี!M334"")"),63684)</f>
        <v>63684</v>
      </c>
      <c r="O439" s="169">
        <f t="shared" ca="1" si="114"/>
        <v>72.368181818181824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IFERROR(__xludf.DUMMYFUNCTION("IMPORTRANGE(""https://docs.google.com/spreadsheets/d/1SX6NBoVAgQJ6U1MVXOaj8PK2l7WJ3RER9xtqwdhxkhw/edit?usp=sharing"",""สระบุรี!M338"")"),27454)</f>
        <v>27454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IFERROR(__xludf.DUMMYFUNCTION("IMPORTRANGE(""https://docs.google.com/spreadsheets/d/1SX6NBoVAgQJ6U1MVXOaj8PK2l7WJ3RER9xtqwdhxkhw/edit?usp=sharing"",""สระบุรี!L350"")"),289844)</f>
        <v>289844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36.795310580864189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IFERROR(__xludf.DUMMYFUNCTION("IMPORTRANGE(""https://docs.google.com/spreadsheets/d/1SX6NBoVAgQJ6U1MVXOaj8PK2l7WJ3RER9xtqwdhxkhw/edit?usp=sharing"",""สระบุรี!L352"")"),289844)</f>
        <v>289844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36.795310580864189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IFERROR(__xludf.DUMMYFUNCTION("IMPORTRANGE(""https://docs.google.com/spreadsheets/d/1SX6NBoVAgQJ6U1MVXOaj8PK2l7WJ3RER9xtqwdhxkhw/edit?usp=sharing"",""สระบุรี!L354"")"),289844)</f>
        <v>289844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36.795310580864189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IFERROR(__xludf.DUMMYFUNCTION("IMPORTRANGE(""https://docs.google.com/spreadsheets/d/1SX6NBoVAgQJ6U1MVXOaj8PK2l7WJ3RER9xtqwdhxkhw/edit?usp=sharing"",""สระบุรี!M428"")"),25560)</f>
        <v>25560</v>
      </c>
      <c r="O533" s="412">
        <f t="shared" ref="O533:O537" ca="1" si="118">+IF(L533&gt;0,N533*100/L533,0)</f>
        <v>72.63427109974424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IFERROR(__xludf.DUMMYFUNCTION("IMPORTRANGE(""https://docs.google.com/spreadsheets/d/1SX6NBoVAgQJ6U1MVXOaj8PK2l7WJ3RER9xtqwdhxkhw/edit?usp=sharing"",""สระบุรี!M430"")"),25560)</f>
        <v>25560</v>
      </c>
      <c r="O535" s="169">
        <f t="shared" ca="1" si="118"/>
        <v>72.63427109974424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IFERROR(__xludf.DUMMYFUNCTION("IMPORTRANGE(""https://docs.google.com/spreadsheets/d/1SX6NBoVAgQJ6U1MVXOaj8PK2l7WJ3RER9xtqwdhxkhw/edit?usp=sharing"",""สระบุรี!M432"")"),25560)</f>
        <v>25560</v>
      </c>
      <c r="O537" s="169">
        <f t="shared" ca="1" si="118"/>
        <v>72.63427109974424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IFERROR(__xludf.DUMMYFUNCTION("IMPORTRANGE(""https://docs.google.com/spreadsheets/d/1SX6NBoVAgQJ6U1MVXOaj8PK2l7WJ3RER9xtqwdhxkhw/edit?usp=sharing"",""สระบุรี!M436"")"),12510)</f>
        <v>12510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IFERROR(__xludf.DUMMYFUNCTION("IMPORTRANGE(""https://docs.google.com/spreadsheets/d/1SX6NBoVAgQJ6U1MVXOaj8PK2l7WJ3RER9xtqwdhxkhw/edit?usp=sharing"",""สระบุรี!J166"")"),1)</f>
        <v>1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IFERROR(__xludf.DUMMYFUNCTION("IMPORTRANGE(""https://docs.google.com/spreadsheets/d/1SX6NBoVAgQJ6U1MVXOaj8PK2l7WJ3RER9xtqwdhxkhw/edit?usp=sharing"",""สระบุรี!J459"")"),4583)</f>
        <v>4583</v>
      </c>
      <c r="K564" s="372">
        <f ca="1">IF(I564&gt;0,J564*100/I564,0)</f>
        <v>763.83333333333337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IFERROR(__xludf.DUMMYFUNCTION("IMPORTRANGE(""https://docs.google.com/spreadsheets/d/1SX6NBoVAgQJ6U1MVXOaj8PK2l7WJ3RER9xtqwdhxkhw/edit?usp=sharing"",""สระบุรี!J468"")"),4583)</f>
        <v>4583</v>
      </c>
      <c r="K573" s="202">
        <f ca="1">IF(I573&gt;0,J573*100/I573,0)</f>
        <v>763.83333333333337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IFERROR(__xludf.DUMMYFUNCTION("IMPORTRANGE(""https://docs.google.com/spreadsheets/d/1SX6NBoVAgQJ6U1MVXOaj8PK2l7WJ3RER9xtqwdhxkhw/edit?usp=sharing"",""สระบุรี!J472"")"),4437)</f>
        <v>4437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IFERROR(__xludf.DUMMYFUNCTION("IMPORTRANGE(""https://docs.google.com/spreadsheets/d/1SX6NBoVAgQJ6U1MVXOaj8PK2l7WJ3RER9xtqwdhxkhw/edit?usp=sharing"",""สระบุรี!J475"")"),2)</f>
        <v>2</v>
      </c>
      <c r="K580" s="372">
        <f ca="1">IF(I580&gt;0,J580*100/I580,0)</f>
        <v>0.8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IFERROR(__xludf.DUMMYFUNCTION("IMPORTRANGE(""https://docs.google.com/spreadsheets/d/1SX6NBoVAgQJ6U1MVXOaj8PK2l7WJ3RER9xtqwdhxkhw/edit?usp=sharing"",""สระบุรี!J484"")"),303)</f>
        <v>303</v>
      </c>
      <c r="K589" s="163">
        <f t="shared" ref="K589:K596" ca="1" si="125">IF(I589&gt;0,J589*100/I589,0)</f>
        <v>121.2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IFERROR(__xludf.DUMMYFUNCTION("IMPORTRANGE(""https://docs.google.com/spreadsheets/d/1SX6NBoVAgQJ6U1MVXOaj8PK2l7WJ3RER9xtqwdhxkhw/edit?usp=sharing"",""สระบุรี!J485"")"),247.04)</f>
        <v>247.04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IFERROR(__xludf.DUMMYFUNCTION("IMPORTRANGE(""https://docs.google.com/spreadsheets/d/1SX6NBoVAgQJ6U1MVXOaj8PK2l7WJ3RER9xtqwdhxkhw/edit?usp=sharing"",""สระบุรี!J486"")"),138)</f>
        <v>138</v>
      </c>
      <c r="K591" s="163">
        <f t="shared" ca="1" si="125"/>
        <v>55.2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IFERROR(__xludf.DUMMYFUNCTION("IMPORTRANGE(""https://docs.google.com/spreadsheets/d/1SX6NBoVAgQJ6U1MVXOaj8PK2l7WJ3RER9xtqwdhxkhw/edit?usp=sharing"",""สระบุรี!J487"")"),110.02)</f>
        <v>110.02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IFERROR(__xludf.DUMMYFUNCTION("IMPORTRANGE(""https://docs.google.com/spreadsheets/d/1SX6NBoVAgQJ6U1MVXOaj8PK2l7WJ3RER9xtqwdhxkhw/edit?usp=sharing"",""สระบุรี!J490"")"),2)</f>
        <v>2</v>
      </c>
      <c r="K595" s="163">
        <f t="shared" ca="1" si="125"/>
        <v>0.8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IFERROR(__xludf.DUMMYFUNCTION("IMPORTRANGE(""https://docs.google.com/spreadsheets/d/1SX6NBoVAgQJ6U1MVXOaj8PK2l7WJ3RER9xtqwdhxkhw/edit?usp=sharing"",""สระบุรี!J491"")"),2.38)</f>
        <v>2.38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29.010989010989011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29.010989010989011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29.010989010989011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IFERROR(__xludf.DUMMYFUNCTION("IMPORTRANGE(""https://docs.google.com/spreadsheets/d/1SX6NBoVAgQJ6U1MVXOaj8PK2l7WJ3RER9xtqwdhxkhw/edit?usp=sharing"",""สระบุรี!J166"")"),1)</f>
        <v>1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IFERROR(__xludf.DUMMYFUNCTION("IMPORTRANGE(""https://docs.google.com/spreadsheets/d/1SX6NBoVAgQJ6U1MVXOaj8PK2l7WJ3RER9xtqwdhxkhw/edit?usp=sharing"",""สระบุรี!J166"")"),1)</f>
        <v>1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IFERROR(__xludf.DUMMYFUNCTION("IMPORTRANGE(""https://docs.google.com/spreadsheets/d/1SX6NBoVAgQJ6U1MVXOaj8PK2l7WJ3RER9xtqwdhxkhw/edit?usp=sharing"",""สระบุรี!J523"")"),945210.35)</f>
        <v>945210.35</v>
      </c>
      <c r="K628" s="343">
        <f t="shared" ref="K628:K635" ca="1" si="129">IF(I628&gt;0,J628*100/I628,0)</f>
        <v>38.600668794594398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IFERROR(__xludf.DUMMYFUNCTION("IMPORTRANGE(""https://docs.google.com/spreadsheets/d/1SX6NBoVAgQJ6U1MVXOaj8PK2l7WJ3RER9xtqwdhxkhw/edit?usp=sharing"",""สระบุรี!J524"")"),74)</f>
        <v>74</v>
      </c>
      <c r="K629" s="343">
        <f t="shared" ca="1" si="129"/>
        <v>44.047619047619051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IFERROR(__xludf.DUMMYFUNCTION("IMPORTRANGE(""https://docs.google.com/spreadsheets/d/1SX6NBoVAgQJ6U1MVXOaj8PK2l7WJ3RER9xtqwdhxkhw/edit?usp=sharing"",""สระบุรี!J525"")"),667945.84)</f>
        <v>667945.84</v>
      </c>
      <c r="K630" s="343">
        <f t="shared" ca="1" si="129"/>
        <v>3.9244694404482185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IFERROR(__xludf.DUMMYFUNCTION("IMPORTRANGE(""https://docs.google.com/spreadsheets/d/1SX6NBoVAgQJ6U1MVXOaj8PK2l7WJ3RER9xtqwdhxkhw/edit?usp=sharing"",""สระบุรี!J526"")"),73)</f>
        <v>73</v>
      </c>
      <c r="K631" s="343">
        <f t="shared" ca="1" si="129"/>
        <v>28.853754940711461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IFERROR(__xludf.DUMMYFUNCTION("IMPORTRANGE(""https://docs.google.com/spreadsheets/d/1SX6NBoVAgQJ6U1MVXOaj8PK2l7WJ3RER9xtqwdhxkhw/edit?usp=sharing"",""สระบุรี!J527"")"),198621.63)</f>
        <v>198621.63</v>
      </c>
      <c r="K632" s="343">
        <f t="shared" ca="1" si="129"/>
        <v>8.0624232973495751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IFERROR(__xludf.DUMMYFUNCTION("IMPORTRANGE(""https://docs.google.com/spreadsheets/d/1SX6NBoVAgQJ6U1MVXOaj8PK2l7WJ3RER9xtqwdhxkhw/edit?usp=sharing"",""สระบุรี!J528"")"),32)</f>
        <v>32</v>
      </c>
      <c r="K633" s="343">
        <f t="shared" ca="1" si="129"/>
        <v>35.555555555555557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IFERROR(__xludf.DUMMYFUNCTION("IMPORTRANGE(""https://docs.google.com/spreadsheets/d/1SX6NBoVAgQJ6U1MVXOaj8PK2l7WJ3RER9xtqwdhxkhw/edit?usp=sharing"",""สระบุรี!J529"")"),650000)</f>
        <v>650000</v>
      </c>
      <c r="K634" s="343">
        <f t="shared" ca="1" si="129"/>
        <v>12.345679012345679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IFERROR(__xludf.DUMMYFUNCTION("IMPORTRANGE(""https://docs.google.com/spreadsheets/d/1SX6NBoVAgQJ6U1MVXOaj8PK2l7WJ3RER9xtqwdhxkhw/edit?usp=sharing"",""สระบุรี!J530"")"),13)</f>
        <v>13</v>
      </c>
      <c r="K635" s="487">
        <f t="shared" ca="1" si="129"/>
        <v>9.7014925373134329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7727464</v>
      </c>
      <c r="M8" s="23">
        <f t="shared" ca="1" si="0"/>
        <v>4662802.9399999995</v>
      </c>
      <c r="N8" s="23">
        <f t="shared" ca="1" si="0"/>
        <v>5158367.8999999994</v>
      </c>
      <c r="O8" s="22">
        <f t="shared" ref="O8:O16" ca="1" si="1">IF(L8&gt;0,N8*100/L8,0)</f>
        <v>66.753696943783879</v>
      </c>
      <c r="P8" s="22">
        <f t="shared" ref="P8:P16" ca="1" si="2">IF(M8&gt;0,N8*100/M8,0)</f>
        <v>110.62804854455204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7727464</v>
      </c>
      <c r="M10" s="30">
        <f t="shared" ca="1" si="4"/>
        <v>4662802.9399999995</v>
      </c>
      <c r="N10" s="30">
        <f t="shared" ca="1" si="4"/>
        <v>5158367.8999999994</v>
      </c>
      <c r="O10" s="29">
        <f t="shared" ca="1" si="1"/>
        <v>66.753696943783879</v>
      </c>
      <c r="P10" s="29">
        <f t="shared" ca="1" si="2"/>
        <v>110.62804854455204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4155486.94</v>
      </c>
      <c r="N12" s="38">
        <f t="shared" ca="1" si="6"/>
        <v>4651051.8999999994</v>
      </c>
      <c r="O12" s="38">
        <f t="shared" ca="1" si="1"/>
        <v>64.417680911804013</v>
      </c>
      <c r="P12" s="38">
        <f t="shared" ca="1" si="2"/>
        <v>111.9255569119897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1405461.47</v>
      </c>
      <c r="O14" s="38">
        <f t="shared" ca="1" si="1"/>
        <v>29.587740634607595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507316</v>
      </c>
      <c r="M16" s="38">
        <f t="shared" ca="1" si="10"/>
        <v>507316</v>
      </c>
      <c r="N16" s="38">
        <f t="shared" ca="1" si="10"/>
        <v>507316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4493426</v>
      </c>
      <c r="M18" s="23">
        <f t="shared" ca="1" si="11"/>
        <v>4662802.9399999995</v>
      </c>
      <c r="N18" s="23">
        <f t="shared" ca="1" si="11"/>
        <v>3752906.4299999997</v>
      </c>
      <c r="O18" s="22">
        <f t="shared" ref="O18:O20" ca="1" si="12">IF(L18&gt;0,N18*100/L18,0)</f>
        <v>83.519934010262986</v>
      </c>
      <c r="P18" s="22">
        <f t="shared" ref="P18:P26" ca="1" si="13">IF(M18&gt;0,N18*100/M18,0)</f>
        <v>80.486061244526894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4493426</v>
      </c>
      <c r="M20" s="30">
        <f t="shared" ca="1" si="15"/>
        <v>4662802.9399999995</v>
      </c>
      <c r="N20" s="30">
        <f t="shared" ca="1" si="15"/>
        <v>3752906.4299999997</v>
      </c>
      <c r="O20" s="29">
        <f t="shared" ca="1" si="12"/>
        <v>83.519934010262986</v>
      </c>
      <c r="P20" s="29">
        <f t="shared" ca="1" si="13"/>
        <v>80.486061244526894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4155486.94</v>
      </c>
      <c r="N22" s="38">
        <f t="shared" ca="1" si="18"/>
        <v>3245590.4299999997</v>
      </c>
      <c r="O22" s="38">
        <f t="shared" ca="1" si="17"/>
        <v>81.422500382578505</v>
      </c>
      <c r="P22" s="38">
        <f t="shared" ca="1" si="13"/>
        <v>78.103733133137936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507316</v>
      </c>
      <c r="M26" s="49">
        <f t="shared" ca="1" si="22"/>
        <v>507316</v>
      </c>
      <c r="N26" s="49">
        <f t="shared" ca="1" si="22"/>
        <v>507316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1405461.47</v>
      </c>
      <c r="O28" s="22">
        <f t="shared" ref="O28:O30" ca="1" si="24">IF(L28&gt;0,N28*100/L28,0)</f>
        <v>43.458409270391996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1405461.47</v>
      </c>
      <c r="O30" s="29">
        <f t="shared" ca="1" si="24"/>
        <v>43.458409270391996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1405461.47</v>
      </c>
      <c r="O32" s="38">
        <f t="shared" ca="1" si="29"/>
        <v>43.458409270391996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1405461.47</v>
      </c>
      <c r="O34" s="38">
        <f t="shared" ca="1" si="29"/>
        <v>43.458409270391996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4493426</v>
      </c>
      <c r="M37" s="54">
        <f t="shared" ca="1" si="33"/>
        <v>4662802.9399999995</v>
      </c>
      <c r="N37" s="54">
        <f t="shared" ca="1" si="33"/>
        <v>3752906.4299999997</v>
      </c>
      <c r="O37" s="55">
        <f t="shared" ca="1" si="29"/>
        <v>83.519934010262986</v>
      </c>
      <c r="P37" s="55">
        <f t="shared" ca="1" si="25"/>
        <v>80.486061244526894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1189116</v>
      </c>
      <c r="M41" s="78">
        <f t="shared" ca="1" si="34"/>
        <v>1229116</v>
      </c>
      <c r="N41" s="78">
        <f t="shared" ca="1" si="34"/>
        <v>1022696.22</v>
      </c>
      <c r="O41" s="77">
        <f t="shared" ref="O41:O43" ca="1" si="35">IF(L41&gt;0,N41*100/L41,0)</f>
        <v>86.004748064949084</v>
      </c>
      <c r="P41" s="77">
        <f t="shared" ref="P41:P43" ca="1" si="36">IF(M41&gt;0,N41*100/M41,0)</f>
        <v>83.205834111670498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1189116</v>
      </c>
      <c r="M43" s="78">
        <f t="shared" ca="1" si="38"/>
        <v>1229116</v>
      </c>
      <c r="N43" s="78">
        <f t="shared" ca="1" si="38"/>
        <v>1022696.22</v>
      </c>
      <c r="O43" s="77">
        <f t="shared" ca="1" si="35"/>
        <v>86.004748064949084</v>
      </c>
      <c r="P43" s="77">
        <f t="shared" ca="1" si="36"/>
        <v>83.205834111670498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IFERROR(__xludf.DUMMYFUNCTION("IMPORTRANGE(""https://docs.google.com/spreadsheets/d/1Yj_ptqi66GCucihVvJfMjLAmec39IyEx_6qawtMGysU/edit?usp=sharing"",""สบก!Q59"")"),1029100)</f>
        <v>1029100</v>
      </c>
      <c r="N45" s="49">
        <f ca="1">IFERROR(__xludf.DUMMYFUNCTION("IMPORTRANGE(""https://docs.google.com/spreadsheets/d/1Yj_ptqi66GCucihVvJfMjLAmec39IyEx_6qawtMGysU/edit?usp=sharing"",""สบก!R59"")"),822680.22)</f>
        <v>822680.22</v>
      </c>
      <c r="O45" s="38">
        <f ca="1">IF(L45&gt;0,N45*100/L45,0)</f>
        <v>83.174625417045803</v>
      </c>
      <c r="P45" s="38">
        <f ca="1">IF(M45&gt;0,N45*100/M45,0)</f>
        <v>79.941718006024686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IFERROR(__xludf.DUMMYFUNCTION("IMPORTRANGE(""https://docs.google.com/spreadsheets/d/1Yj_ptqi66GCucihVvJfMjLAmec39IyEx_6qawtMGysU/edit?usp=sharing"",""สบก!O59"")"),200016)</f>
        <v>200016</v>
      </c>
      <c r="M49" s="49">
        <f ca="1">L49</f>
        <v>200016</v>
      </c>
      <c r="N49" s="49">
        <f ca="1">IFERROR(__xludf.DUMMYFUNCTION("IMPORTRANGE(""https://docs.google.com/spreadsheets/d/1Yj_ptqi66GCucihVvJfMjLAmec39IyEx_6qawtMGysU/edit?usp=sharing"",""สบก!S59"")"),200016)</f>
        <v>200016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575166.93999999994</v>
      </c>
      <c r="N53" s="121">
        <f t="shared" ca="1" si="39"/>
        <v>533863</v>
      </c>
      <c r="O53" s="120">
        <f t="shared" ref="O53:O55" ca="1" si="40">IF(L53&gt;0,N53*100/L53,0)</f>
        <v>109.62279260780288</v>
      </c>
      <c r="P53" s="120">
        <f t="shared" ref="P53:P55" ca="1" si="41">IF(M53&gt;0,N53*100/M53,0)</f>
        <v>92.818791010484716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575166.93999999994</v>
      </c>
      <c r="N55" s="121">
        <f t="shared" ca="1" si="43"/>
        <v>533863</v>
      </c>
      <c r="O55" s="120">
        <f t="shared" ca="1" si="40"/>
        <v>109.62279260780288</v>
      </c>
      <c r="P55" s="120">
        <f t="shared" ca="1" si="41"/>
        <v>92.818791010484716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IFERROR(__xludf.DUMMYFUNCTION("IMPORTRANGE(""https://docs.google.com/spreadsheets/d/1Yj_ptqi66GCucihVvJfMjLAmec39IyEx_6qawtMGysU/edit?usp=sharing"",""สบก!Z59"")"),575166.94)</f>
        <v>575166.93999999994</v>
      </c>
      <c r="N57" s="49">
        <f ca="1">IFERROR(__xludf.DUMMYFUNCTION("IMPORTRANGE(""https://docs.google.com/spreadsheets/d/1Yj_ptqi66GCucihVvJfMjLAmec39IyEx_6qawtMGysU/edit?usp=sharing"",""สบก!AA59"")"),533863)</f>
        <v>533863</v>
      </c>
      <c r="O57" s="38">
        <f ca="1">IF(L57&gt;0,N57*100/L57,0)</f>
        <v>109.62279260780288</v>
      </c>
      <c r="P57" s="38">
        <f ca="1">IF(M57&gt;0,N57*100/M57,0)</f>
        <v>92.818791010484716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IFERROR(__xludf.DUMMYFUNCTION("IMPORTRANGE(""https://docs.google.com/spreadsheets/d/1SX6NBoVAgQJ6U1MVXOaj8PK2l7WJ3RER9xtqwdhxkhw/edit?usp=sharing"",""กาญจนบุรี!J32"")"),7)</f>
        <v>7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210207</v>
      </c>
      <c r="O94" s="151">
        <f t="shared" ref="O94:O96" ca="1" si="53">IF(L94&gt;0,N94*100/L94,0)</f>
        <v>65.903875094055678</v>
      </c>
      <c r="P94" s="151">
        <f t="shared" ref="P94:P96" ca="1" si="54">IF(M94&gt;0,N94*100/M94,0)</f>
        <v>65.903875094055678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318960</v>
      </c>
      <c r="N96" s="157">
        <f t="shared" ca="1" si="56"/>
        <v>210207</v>
      </c>
      <c r="O96" s="156">
        <f t="shared" ca="1" si="53"/>
        <v>65.903875094055678</v>
      </c>
      <c r="P96" s="156">
        <f t="shared" ca="1" si="54"/>
        <v>65.903875094055678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IFERROR(__xludf.DUMMYFUNCTION("IMPORTRANGE(""https://docs.google.com/spreadsheets/d/1Yj_ptqi66GCucihVvJfMjLAmec39IyEx_6qawtMGysU/edit?usp=sharing"",""สบก!AR59"")"),134160)</f>
        <v>134160</v>
      </c>
      <c r="N98" s="169">
        <f ca="1">IFERROR(__xludf.DUMMYFUNCTION("IMPORTRANGE(""https://docs.google.com/spreadsheets/d/1Yj_ptqi66GCucihVvJfMjLAmec39IyEx_6qawtMGysU/edit?usp=sharing"",""สบก!AS59"")"),25407)</f>
        <v>25407</v>
      </c>
      <c r="O98" s="169">
        <f ca="1">IF(L98&gt;0,N98*100/L98,0)</f>
        <v>18.937835420393561</v>
      </c>
      <c r="P98" s="169">
        <f ca="1">IF(M98&gt;0,N98*100/M98,0)</f>
        <v>18.937835420393561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IFERROR(__xludf.DUMMYFUNCTION("IMPORTRANGE(""https://docs.google.com/spreadsheets/d/1SX6NBoVAgQJ6U1MVXOaj8PK2l7WJ3RER9xtqwdhxkhw/edit?usp=sharing"",""กาญจนบุรี!J44"")"),7)</f>
        <v>7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IFERROR(__xludf.DUMMYFUNCTION("IMPORTRANGE(""https://docs.google.com/spreadsheets/d/1SX6NBoVAgQJ6U1MVXOaj8PK2l7WJ3RER9xtqwdhxkhw/edit?usp=sharing"",""กาญจนบุรี!J46"")"),7)</f>
        <v>7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46530</v>
      </c>
      <c r="O118" s="151">
        <f t="shared" ref="O118:O120" ca="1" si="59">IF(L118&gt;0,N118*100/L118,0)</f>
        <v>56.441048034934497</v>
      </c>
      <c r="P118" s="151">
        <f t="shared" ref="P118:P120" ca="1" si="60">IF(M118&gt;0,N118*100/M118,0)</f>
        <v>56.441048034934497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46530</v>
      </c>
      <c r="O120" s="156">
        <f t="shared" ca="1" si="59"/>
        <v>56.441048034934497</v>
      </c>
      <c r="P120" s="156">
        <f t="shared" ca="1" si="60"/>
        <v>56.441048034934497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IFERROR(__xludf.DUMMYFUNCTION("IMPORTRANGE(""https://docs.google.com/spreadsheets/d/1Yj_ptqi66GCucihVvJfMjLAmec39IyEx_6qawtMGysU/edit?usp=sharing"",""สบก!BB59"")"),46530)</f>
        <v>46530</v>
      </c>
      <c r="O122" s="169">
        <f ca="1">IF(L122&gt;0,N122*100/L122,0)</f>
        <v>56.441048034934497</v>
      </c>
      <c r="P122" s="169">
        <f ca="1">IF(M122&gt;0,N122*100/M122,0)</f>
        <v>56.441048034934497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650800</v>
      </c>
      <c r="N140" s="152">
        <f t="shared" ca="1" si="64"/>
        <v>546319.82999999996</v>
      </c>
      <c r="O140" s="151">
        <f t="shared" ref="O140:O142" ca="1" si="65">IF(L140&gt;0,N140*100/L140,0)</f>
        <v>84.360690240889426</v>
      </c>
      <c r="P140" s="151">
        <f t="shared" ref="P140:P142" ca="1" si="66">IF(M140&gt;0,N140*100/M140,0)</f>
        <v>83.945886601106324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650800</v>
      </c>
      <c r="N142" s="157">
        <f t="shared" ca="1" si="68"/>
        <v>546319.82999999996</v>
      </c>
      <c r="O142" s="156">
        <f t="shared" ca="1" si="65"/>
        <v>84.360690240889426</v>
      </c>
      <c r="P142" s="156">
        <f t="shared" ca="1" si="66"/>
        <v>83.945886601106324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IFERROR(__xludf.DUMMYFUNCTION("IMPORTRANGE(""https://docs.google.com/spreadsheets/d/1Yj_ptqi66GCucihVvJfMjLAmec39IyEx_6qawtMGysU/edit?usp=sharing"",""สบก!BK59"")"),546319.83)</f>
        <v>546319.82999999996</v>
      </c>
      <c r="O144" s="169">
        <f ca="1">IF(L144&gt;0,N144*100/L144,0)</f>
        <v>84.360690240889426</v>
      </c>
      <c r="P144" s="169">
        <f ca="1">IF(M144&gt;0,N144*100/M144,0)</f>
        <v>83.945886601106324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51820</v>
      </c>
      <c r="O250" s="151">
        <f t="shared" ref="O250:O252" ca="1" si="78">IF(L250&gt;0,N250*100/L250,0)</f>
        <v>72.577030812324935</v>
      </c>
      <c r="P250" s="151">
        <f t="shared" ref="P250:P252" ca="1" si="79">IF(M250&gt;0,N250*100/M250,0)</f>
        <v>72.577030812324935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51820</v>
      </c>
      <c r="O252" s="156">
        <f t="shared" ca="1" si="78"/>
        <v>72.577030812324935</v>
      </c>
      <c r="P252" s="156">
        <f t="shared" ca="1" si="79"/>
        <v>72.577030812324935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IFERROR(__xludf.DUMMYFUNCTION("IMPORTRANGE(""https://docs.google.com/spreadsheets/d/1Yj_ptqi66GCucihVvJfMjLAmec39IyEx_6qawtMGysU/edit?usp=sharing"",""สบก!CC59"")"),51820)</f>
        <v>51820</v>
      </c>
      <c r="O254" s="169">
        <f ca="1">IF(L254&gt;0,N254*100/L254,0)</f>
        <v>72.577030812324935</v>
      </c>
      <c r="P254" s="169">
        <f ca="1">IF(M254&gt;0,N254*100/M254,0)</f>
        <v>72.577030812324935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192220</v>
      </c>
      <c r="N271" s="152">
        <f t="shared" ca="1" si="83"/>
        <v>162570</v>
      </c>
      <c r="O271" s="151">
        <f t="shared" ref="O271:O273" ca="1" si="84">IF(L271&gt;0,N271*100/L271,0)</f>
        <v>88.545751633986924</v>
      </c>
      <c r="P271" s="151">
        <f t="shared" ref="P271:P273" ca="1" si="85">IF(M271&gt;0,N271*100/M271,0)</f>
        <v>84.574966184580163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192220</v>
      </c>
      <c r="N273" s="157">
        <f t="shared" ca="1" si="87"/>
        <v>162570</v>
      </c>
      <c r="O273" s="156">
        <f t="shared" ca="1" si="84"/>
        <v>88.545751633986924</v>
      </c>
      <c r="P273" s="156">
        <f t="shared" ca="1" si="85"/>
        <v>84.574966184580163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IFERROR(__xludf.DUMMYFUNCTION("IMPORTRANGE(""https://docs.google.com/spreadsheets/d/1Yj_ptqi66GCucihVvJfMjLAmec39IyEx_6qawtMGysU/edit?usp=sharing"",""สบก!CK59"")"),192220)</f>
        <v>192220</v>
      </c>
      <c r="N275" s="169">
        <f ca="1">IFERROR(__xludf.DUMMYFUNCTION("IMPORTRANGE(""https://docs.google.com/spreadsheets/d/1Yj_ptqi66GCucihVvJfMjLAmec39IyEx_6qawtMGysU/edit?usp=sharing"",""สบก!CL59"")"),162570)</f>
        <v>162570</v>
      </c>
      <c r="O275" s="169">
        <f ca="1">IF(L275&gt;0,N275*100/L275,0)</f>
        <v>88.545751633986924</v>
      </c>
      <c r="P275" s="169">
        <f ca="1">IF(M275&gt;0,N275*100/M275,0)</f>
        <v>84.574966184580163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216120</v>
      </c>
      <c r="O290" s="151">
        <f t="shared" ref="O290:O292" ca="1" si="89">IF(L290&gt;0,N290*100/L290,0)</f>
        <v>99.201321949876061</v>
      </c>
      <c r="P290" s="151">
        <f t="shared" ref="P290:P292" ca="1" si="90">IF(M290&gt;0,N290*100/M290,0)</f>
        <v>99.201321949876061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216120</v>
      </c>
      <c r="O292" s="156">
        <f t="shared" ca="1" si="89"/>
        <v>99.201321949876061</v>
      </c>
      <c r="P292" s="156">
        <f t="shared" ca="1" si="90"/>
        <v>99.201321949876061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IFERROR(__xludf.DUMMYFUNCTION("IMPORTRANGE(""https://docs.google.com/spreadsheets/d/1Yj_ptqi66GCucihVvJfMjLAmec39IyEx_6qawtMGysU/edit?usp=sharing"",""สบก!CU59"")"),93620)</f>
        <v>93620</v>
      </c>
      <c r="O294" s="169">
        <f ca="1">IF(L294&gt;0,N294*100/L294,0)</f>
        <v>98.175335570469798</v>
      </c>
      <c r="P294" s="169">
        <f ca="1">IF(M294&gt;0,N294*100/M294,0)</f>
        <v>98.175335570469798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264600</v>
      </c>
      <c r="N310" s="152">
        <f t="shared" ca="1" si="93"/>
        <v>191154</v>
      </c>
      <c r="O310" s="151">
        <f t="shared" ref="O310:O312" ca="1" si="94">IF(L310&gt;0,N310*100/L310,0)</f>
        <v>72.24263038548753</v>
      </c>
      <c r="P310" s="151">
        <f t="shared" ref="P310:P312" ca="1" si="95">IF(M310&gt;0,N310*100/M310,0)</f>
        <v>72.24263038548753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264600</v>
      </c>
      <c r="N312" s="157">
        <f t="shared" ca="1" si="97"/>
        <v>191154</v>
      </c>
      <c r="O312" s="156">
        <f t="shared" ca="1" si="94"/>
        <v>72.24263038548753</v>
      </c>
      <c r="P312" s="156">
        <f t="shared" ca="1" si="95"/>
        <v>72.24263038548753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IFERROR(__xludf.DUMMYFUNCTION("IMPORTRANGE(""https://docs.google.com/spreadsheets/d/1Yj_ptqi66GCucihVvJfMjLAmec39IyEx_6qawtMGysU/edit?usp=sharing"",""สบก!DC59"")"),264600)</f>
        <v>264600</v>
      </c>
      <c r="N314" s="169">
        <f ca="1">IFERROR(__xludf.DUMMYFUNCTION("IMPORTRANGE(""https://docs.google.com/spreadsheets/d/1Yj_ptqi66GCucihVvJfMjLAmec39IyEx_6qawtMGysU/edit?usp=sharing"",""สบก!DD59"")"),191154)</f>
        <v>191154</v>
      </c>
      <c r="O314" s="169">
        <f ca="1">IF(L314&gt;0,N314*100/L314,0)</f>
        <v>72.24263038548753</v>
      </c>
      <c r="P314" s="169">
        <f ca="1">IF(M314&gt;0,N314*100/M314,0)</f>
        <v>72.24263038548753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IFERROR(__xludf.DUMMYFUNCTION("IMPORTRANGE(""https://docs.google.com/spreadsheets/d/1SX6NBoVAgQJ6U1MVXOaj8PK2l7WJ3RER9xtqwdhxkhw/edit?usp=sharing"",""กาญจนบุรี!J228"")"),122)</f>
        <v>122</v>
      </c>
      <c r="K328" s="318">
        <f ca="1">IF(I328&gt;0,J328*100/I328,0)</f>
        <v>55.454545454545453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1040030</v>
      </c>
      <c r="N329" s="152">
        <f t="shared" ca="1" si="98"/>
        <v>751416.38</v>
      </c>
      <c r="O329" s="151">
        <f t="shared" ref="O329:O331" ca="1" si="99">IF(L329&gt;0,N329*100/L329,0)</f>
        <v>74.35054816749782</v>
      </c>
      <c r="P329" s="151">
        <f t="shared" ref="P329:P331" ca="1" si="100">IF(M329&gt;0,N329*100/M329,0)</f>
        <v>72.249490880070766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1040030</v>
      </c>
      <c r="N331" s="157">
        <f t="shared" ca="1" si="102"/>
        <v>751416.38</v>
      </c>
      <c r="O331" s="156">
        <f t="shared" ca="1" si="99"/>
        <v>74.35054816749782</v>
      </c>
      <c r="P331" s="156">
        <f t="shared" ca="1" si="100"/>
        <v>72.249490880070766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IFERROR(__xludf.DUMMYFUNCTION("IMPORTRANGE(""https://docs.google.com/spreadsheets/d/1Yj_ptqi66GCucihVvJfMjLAmec39IyEx_6qawtMGysU/edit?usp=sharing"",""สบก!DL59"")"),1040030)</f>
        <v>1040030</v>
      </c>
      <c r="N333" s="169">
        <f ca="1">IFERROR(__xludf.DUMMYFUNCTION("IMPORTRANGE(""https://docs.google.com/spreadsheets/d/1Yj_ptqi66GCucihVvJfMjLAmec39IyEx_6qawtMGysU/edit?usp=sharing"",""สบก!DM59"")"),751416.38)</f>
        <v>751416.38</v>
      </c>
      <c r="O333" s="169">
        <f ca="1">IF(L333&gt;0,N333*100/L333,0)</f>
        <v>74.35054816749782</v>
      </c>
      <c r="P333" s="169">
        <f ca="1">IF(M333&gt;0,N333*100/M333,0)</f>
        <v>72.249490880070766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3">
        <f t="shared" ca="1" si="103"/>
        <v>16.278571428571428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IFERROR(__xludf.DUMMYFUNCTION("IMPORTRANGE(""https://docs.google.com/spreadsheets/d/1SX6NBoVAgQJ6U1MVXOaj8PK2l7WJ3RER9xtqwdhxkhw/edit?usp=sharing"",""กาญจนบุรี!J236"")"),129)</f>
        <v>129</v>
      </c>
      <c r="K341" s="343">
        <f t="shared" ca="1" si="103"/>
        <v>58.636363636363633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IFERROR(__xludf.DUMMYFUNCTION("IMPORTRANGE(""https://docs.google.com/spreadsheets/d/1SX6NBoVAgQJ6U1MVXOaj8PK2l7WJ3RER9xtqwdhxkhw/edit?usp=sharing"",""กาญจนบุรี!J237"")"),1615.03)</f>
        <v>1615.03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IFERROR(__xludf.DUMMYFUNCTION("IMPORTRANGE(""https://docs.google.com/spreadsheets/d/1SX6NBoVAgQJ6U1MVXOaj8PK2l7WJ3RER9xtqwdhxkhw/edit?usp=sharing"",""กาญจนบุรี!J240"")"),122)</f>
        <v>122</v>
      </c>
      <c r="K345" s="343">
        <f t="shared" ca="1" si="103"/>
        <v>55.454545454545453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IFERROR(__xludf.DUMMYFUNCTION("IMPORTRANGE(""https://docs.google.com/spreadsheets/d/1SX6NBoVAgQJ6U1MVXOaj8PK2l7WJ3RER9xtqwdhxkhw/edit?usp=sharing"",""กาญจนบุรี!J241"")"),1566.37999999999)</f>
        <v>1566.3799999999901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IFERROR(__xludf.DUMMYFUNCTION("IMPORTRANGE(""https://docs.google.com/spreadsheets/d/1SX6NBoVAgQJ6U1MVXOaj8PK2l7WJ3RER9xtqwdhxkhw/edit?usp=sharing"",""กาญจนบุรี!M242"")"),1405461.47)</f>
        <v>1405461.47</v>
      </c>
      <c r="O347" s="358">
        <f ca="1">+IF(L347&gt;0,N347*100/L347,0)</f>
        <v>43.458409270391996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IFERROR(__xludf.DUMMYFUNCTION("IMPORTRANGE(""https://docs.google.com/spreadsheets/d/1SX6NBoVAgQJ6U1MVXOaj8PK2l7WJ3RER9xtqwdhxkhw/edit?usp=sharing"",""กาญจนบุรี!M244"")"),296957)</f>
        <v>296957</v>
      </c>
      <c r="O349" s="373">
        <f ca="1">+IF(L349&gt;0,N349*100/L349,0)</f>
        <v>77.990597751864698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IFERROR(__xludf.DUMMYFUNCTION("IMPORTRANGE(""https://docs.google.com/spreadsheets/d/1SX6NBoVAgQJ6U1MVXOaj8PK2l7WJ3RER9xtqwdhxkhw/edit?usp=sharing"",""กาญจนบุรี!M247"")"),296957)</f>
        <v>296957</v>
      </c>
      <c r="O352" s="165">
        <f t="shared" ca="1" si="105"/>
        <v>77.990597751864698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IFERROR(__xludf.DUMMYFUNCTION("IMPORTRANGE(""https://docs.google.com/spreadsheets/d/1SX6NBoVAgQJ6U1MVXOaj8PK2l7WJ3RER9xtqwdhxkhw/edit?usp=sharing"",""กาญจนบุรี!M249"")"),296957)</f>
        <v>296957</v>
      </c>
      <c r="O354" s="169">
        <f t="shared" ca="1" si="105"/>
        <v>77.990597751864698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IFERROR(__xludf.DUMMYFUNCTION("IMPORTRANGE(""https://docs.google.com/spreadsheets/d/1SX6NBoVAgQJ6U1MVXOaj8PK2l7WJ3RER9xtqwdhxkhw/edit?usp=sharing"",""กาญจนบุรี!M252"")"),84707)</f>
        <v>84707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IFERROR(__xludf.DUMMYFUNCTION("IMPORTRANGE(""https://docs.google.com/spreadsheets/d/1SX6NBoVAgQJ6U1MVXOaj8PK2l7WJ3RER9xtqwdhxkhw/edit?usp=sharing"",""กาญจนบุรี!M275"")"),621345.5)</f>
        <v>621345.5</v>
      </c>
      <c r="O380" s="373">
        <f ca="1">+IF(L380&gt;0,N380*100/L380,0)</f>
        <v>60.411610858320692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IFERROR(__xludf.DUMMYFUNCTION("IMPORTRANGE(""https://docs.google.com/spreadsheets/d/1SX6NBoVAgQJ6U1MVXOaj8PK2l7WJ3RER9xtqwdhxkhw/edit?usp=sharing"",""กาญจนบุรี!M278"")"),621345.5)</f>
        <v>621345.5</v>
      </c>
      <c r="O383" s="165">
        <f t="shared" ca="1" si="109"/>
        <v>60.411610858320692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IFERROR(__xludf.DUMMYFUNCTION("IMPORTRANGE(""https://docs.google.com/spreadsheets/d/1SX6NBoVAgQJ6U1MVXOaj8PK2l7WJ3RER9xtqwdhxkhw/edit?usp=sharing"",""กาญจนบุรี!M280"")"),621345.5)</f>
        <v>621345.5</v>
      </c>
      <c r="O385" s="169">
        <f t="shared" ca="1" si="109"/>
        <v>60.411610858320692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IFERROR(__xludf.DUMMYFUNCTION("IMPORTRANGE(""https://docs.google.com/spreadsheets/d/1SX6NBoVAgQJ6U1MVXOaj8PK2l7WJ3RER9xtqwdhxkhw/edit?usp=sharing"",""กาญจนบุรี!M283"")"),87276)</f>
        <v>87276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IFERROR(__xludf.DUMMYFUNCTION("IMPORTRANGE(""https://docs.google.com/spreadsheets/d/1SX6NBoVAgQJ6U1MVXOaj8PK2l7WJ3RER9xtqwdhxkhw/edit?usp=sharing"",""กาญจนบุรี!J297"")"),48)</f>
        <v>48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IFERROR(__xludf.DUMMYFUNCTION("IMPORTRANGE(""https://docs.google.com/spreadsheets/d/1SX6NBoVAgQJ6U1MVXOaj8PK2l7WJ3RER9xtqwdhxkhw/edit?usp=sharing"",""กาญจนบุรี!J311"")"),48)</f>
        <v>48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IFERROR(__xludf.DUMMYFUNCTION("IMPORTRANGE(""https://docs.google.com/spreadsheets/d/1SX6NBoVAgQJ6U1MVXOaj8PK2l7WJ3RER9xtqwdhxkhw/edit?usp=sharing"",""กาญจนบุรี!J446"")"),520)</f>
        <v>520</v>
      </c>
      <c r="K551" s="411">
        <f ca="1">IF(I551&gt;0,J551*100/I551,0)</f>
        <v>17.333333333333332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IFERROR(__xludf.DUMMYFUNCTION("IMPORTRANGE(""https://docs.google.com/spreadsheets/d/1SX6NBoVAgQJ6U1MVXOaj8PK2l7WJ3RER9xtqwdhxkhw/edit?usp=sharing"",""กาญจนบุรี!J455"")"),520)</f>
        <v>520</v>
      </c>
      <c r="K560" s="225">
        <f t="shared" ref="K560:K561" ca="1" si="121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IFERROR(__xludf.DUMMYFUNCTION("IMPORTRANGE(""https://docs.google.com/spreadsheets/d/1SX6NBoVAgQJ6U1MVXOaj8PK2l7WJ3RER9xtqwdhxkhw/edit?usp=sharing"",""กาญจนบุรี!J456"")"),19)</f>
        <v>19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IFERROR(__xludf.DUMMYFUNCTION("IMPORTRANGE(""https://docs.google.com/spreadsheets/d/1SX6NBoVAgQJ6U1MVXOaj8PK2l7WJ3RER9xtqwdhxkhw/edit?usp=sharing"",""กาญจนบุรี!J459"")"),2843)</f>
        <v>2843</v>
      </c>
      <c r="K564" s="372">
        <f ca="1">IF(I564&gt;0,J564*100/I564,0)</f>
        <v>149.63157894736841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IFERROR(__xludf.DUMMYFUNCTION("IMPORTRANGE(""https://docs.google.com/spreadsheets/d/1SX6NBoVAgQJ6U1MVXOaj8PK2l7WJ3RER9xtqwdhxkhw/edit?usp=sharing"",""กาญจนบุรี!M459"")"),131004)</f>
        <v>131004</v>
      </c>
      <c r="O564" s="373">
        <f t="shared" ref="O564:O568" ca="1" si="122">+IF(L564&gt;0,N564*100/L564,0)</f>
        <v>94.9304347826087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IFERROR(__xludf.DUMMYFUNCTION("IMPORTRANGE(""https://docs.google.com/spreadsheets/d/1SX6NBoVAgQJ6U1MVXOaj8PK2l7WJ3RER9xtqwdhxkhw/edit?usp=sharing"",""กาญจนบุรี!M461"")"),131004)</f>
        <v>131004</v>
      </c>
      <c r="O566" s="169">
        <f t="shared" ca="1" si="122"/>
        <v>94.9304347826087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IFERROR(__xludf.DUMMYFUNCTION("IMPORTRANGE(""https://docs.google.com/spreadsheets/d/1SX6NBoVAgQJ6U1MVXOaj8PK2l7WJ3RER9xtqwdhxkhw/edit?usp=sharing"",""กาญจนบุรี!M463"")"),131004)</f>
        <v>131004</v>
      </c>
      <c r="O568" s="169">
        <f t="shared" ca="1" si="122"/>
        <v>94.9304347826087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IFERROR(__xludf.DUMMYFUNCTION("IMPORTRANGE(""https://docs.google.com/spreadsheets/d/1SX6NBoVAgQJ6U1MVXOaj8PK2l7WJ3RER9xtqwdhxkhw/edit?usp=sharing"",""กาญจนบุรี!M466"")"),86909)</f>
        <v>86909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IFERROR(__xludf.DUMMYFUNCTION("IMPORTRANGE(""https://docs.google.com/spreadsheets/d/1SX6NBoVAgQJ6U1MVXOaj8PK2l7WJ3RER9xtqwdhxkhw/edit?usp=sharing"",""กาญจนบุรี!J468"")"),2843)</f>
        <v>2843</v>
      </c>
      <c r="K573" s="202">
        <f ca="1">IF(I573&gt;0,J573*100/I573,0)</f>
        <v>149.63157894736841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IFERROR(__xludf.DUMMYFUNCTION("IMPORTRANGE(""https://docs.google.com/spreadsheets/d/1SX6NBoVAgQJ6U1MVXOaj8PK2l7WJ3RER9xtqwdhxkhw/edit?usp=sharing"",""กาญจนบุรี!J472"")"),2518)</f>
        <v>2518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IFERROR(__xludf.DUMMYFUNCTION("IMPORTRANGE(""https://docs.google.com/spreadsheets/d/1SX6NBoVAgQJ6U1MVXOaj8PK2l7WJ3RER9xtqwdhxkhw/edit?usp=sharing"",""กาญจนบุรี!J523"")"),1559610.56)</f>
        <v>1559610.56</v>
      </c>
      <c r="K628" s="343">
        <f t="shared" ref="K628:K635" ca="1" si="129">IF(I628&gt;0,J628*100/I628,0)</f>
        <v>103.97403733333333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IFERROR(__xludf.DUMMYFUNCTION("IMPORTRANGE(""https://docs.google.com/spreadsheets/d/1SX6NBoVAgQJ6U1MVXOaj8PK2l7WJ3RER9xtqwdhxkhw/edit?usp=sharing"",""กาญจนบุรี!J524"")"),55)</f>
        <v>55</v>
      </c>
      <c r="K629" s="343">
        <f t="shared" ca="1" si="129"/>
        <v>110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IFERROR(__xludf.DUMMYFUNCTION("IMPORTRANGE(""https://docs.google.com/spreadsheets/d/1SX6NBoVAgQJ6U1MVXOaj8PK2l7WJ3RER9xtqwdhxkhw/edit?usp=sharing"",""กาญจนบุรี!J525"")"),1568904.3)</f>
        <v>1568904.3</v>
      </c>
      <c r="K630" s="343">
        <f t="shared" ca="1" si="129"/>
        <v>7.5066507635834512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IFERROR(__xludf.DUMMYFUNCTION("IMPORTRANGE(""https://docs.google.com/spreadsheets/d/1SX6NBoVAgQJ6U1MVXOaj8PK2l7WJ3RER9xtqwdhxkhw/edit?usp=sharing"",""กาญจนบุรี!J526"")"),226)</f>
        <v>226</v>
      </c>
      <c r="K631" s="343">
        <f t="shared" ca="1" si="129"/>
        <v>30.790190735694821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IFERROR(__xludf.DUMMYFUNCTION("IMPORTRANGE(""https://docs.google.com/spreadsheets/d/1SX6NBoVAgQJ6U1MVXOaj8PK2l7WJ3RER9xtqwdhxkhw/edit?usp=sharing"",""กาญจนบุรี!J527"")"),186887.95)</f>
        <v>186887.95</v>
      </c>
      <c r="K632" s="343">
        <f t="shared" ca="1" si="129"/>
        <v>30.720683850679826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IFERROR(__xludf.DUMMYFUNCTION("IMPORTRANGE(""https://docs.google.com/spreadsheets/d/1SX6NBoVAgQJ6U1MVXOaj8PK2l7WJ3RER9xtqwdhxkhw/edit?usp=sharing"",""กาญจนบุรี!J528"")"),61)</f>
        <v>61</v>
      </c>
      <c r="K633" s="343">
        <f t="shared" ca="1" si="129"/>
        <v>34.07821229050279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IFERROR(__xludf.DUMMYFUNCTION("IMPORTRANGE(""https://docs.google.com/spreadsheets/d/1SX6NBoVAgQJ6U1MVXOaj8PK2l7WJ3RER9xtqwdhxkhw/edit?usp=sharing"",""กาญจนบุรี!J529"")"),2100000)</f>
        <v>2100000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IFERROR(__xludf.DUMMYFUNCTION("IMPORTRANGE(""https://docs.google.com/spreadsheets/d/1SX6NBoVAgQJ6U1MVXOaj8PK2l7WJ3RER9xtqwdhxkhw/edit?usp=sharing"",""กาญจนบุรี!J530"")"),70)</f>
        <v>70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2.7109375" bestFit="1" customWidth="1"/>
    <col min="11" max="11" width="13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2241095</v>
      </c>
      <c r="M8" s="23">
        <f t="shared" ca="1" si="0"/>
        <v>1965976</v>
      </c>
      <c r="N8" s="23">
        <f t="shared" ca="1" si="0"/>
        <v>1944329.9799999997</v>
      </c>
      <c r="O8" s="22">
        <f t="shared" ref="O8:O16" ca="1" si="1">IF(L8&gt;0,N8*100/L8,0)</f>
        <v>86.758034799952682</v>
      </c>
      <c r="P8" s="22">
        <f t="shared" ref="P8:P16" ca="1" si="2">IF(M8&gt;0,N8*100/M8,0)</f>
        <v>98.898968247832101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2241095</v>
      </c>
      <c r="M10" s="30">
        <f t="shared" ca="1" si="4"/>
        <v>1965976</v>
      </c>
      <c r="N10" s="30">
        <f t="shared" ca="1" si="4"/>
        <v>1944329.9799999997</v>
      </c>
      <c r="O10" s="29">
        <f t="shared" ca="1" si="1"/>
        <v>86.758034799952682</v>
      </c>
      <c r="P10" s="29">
        <f t="shared" ca="1" si="2"/>
        <v>98.898968247832101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1818976</v>
      </c>
      <c r="N12" s="38">
        <f t="shared" ca="1" si="6"/>
        <v>1809329.9799999997</v>
      </c>
      <c r="O12" s="38">
        <f t="shared" ca="1" si="1"/>
        <v>86.401523331080952</v>
      </c>
      <c r="P12" s="38">
        <f t="shared" ca="1" si="2"/>
        <v>99.469700534806378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257161.66</v>
      </c>
      <c r="O14" s="38">
        <f t="shared" ca="1" si="1"/>
        <v>61.788743257367337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135000</v>
      </c>
      <c r="O16" s="49">
        <f t="shared" ca="1" si="1"/>
        <v>91.836734693877546</v>
      </c>
      <c r="P16" s="49">
        <f t="shared" ca="1" si="2"/>
        <v>91.836734693877546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1916865</v>
      </c>
      <c r="M18" s="23">
        <f t="shared" ca="1" si="11"/>
        <v>1965976</v>
      </c>
      <c r="N18" s="23">
        <f t="shared" ca="1" si="11"/>
        <v>1687168.3199999998</v>
      </c>
      <c r="O18" s="22">
        <f t="shared" ref="O18:O20" ca="1" si="12">IF(L18&gt;0,N18*100/L18,0)</f>
        <v>88.017065364540528</v>
      </c>
      <c r="P18" s="22">
        <f t="shared" ref="P18:P26" ca="1" si="13">IF(M18&gt;0,N18*100/M18,0)</f>
        <v>85.818357904674301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1916865</v>
      </c>
      <c r="M20" s="30">
        <f t="shared" ca="1" si="15"/>
        <v>1965976</v>
      </c>
      <c r="N20" s="30">
        <f t="shared" ca="1" si="15"/>
        <v>1687168.3199999998</v>
      </c>
      <c r="O20" s="29">
        <f t="shared" ca="1" si="12"/>
        <v>88.017065364540528</v>
      </c>
      <c r="P20" s="29">
        <f t="shared" ca="1" si="13"/>
        <v>85.818357904674301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1818976</v>
      </c>
      <c r="N22" s="38">
        <f t="shared" ca="1" si="18"/>
        <v>1552168.3199999998</v>
      </c>
      <c r="O22" s="38">
        <f t="shared" ca="1" si="17"/>
        <v>87.699814392623153</v>
      </c>
      <c r="P22" s="38">
        <f t="shared" ca="1" si="13"/>
        <v>85.331984589131451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135000</v>
      </c>
      <c r="O26" s="49">
        <f t="shared" ca="1" si="17"/>
        <v>91.836734693877546</v>
      </c>
      <c r="P26" s="49">
        <f t="shared" ca="1" si="13"/>
        <v>91.836734693877546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257161.66</v>
      </c>
      <c r="O28" s="22">
        <f t="shared" ref="O28:O30" ca="1" si="24">IF(L28&gt;0,N28*100/L28,0)</f>
        <v>79.31457915677143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257161.66</v>
      </c>
      <c r="O30" s="29">
        <f t="shared" ca="1" si="24"/>
        <v>79.31457915677143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257161.66</v>
      </c>
      <c r="O32" s="38">
        <f t="shared" ca="1" si="29"/>
        <v>79.31457915677143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257161.66</v>
      </c>
      <c r="O34" s="38">
        <f t="shared" ca="1" si="29"/>
        <v>79.31457915677143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1916865</v>
      </c>
      <c r="M37" s="54">
        <f t="shared" ca="1" si="33"/>
        <v>1965976</v>
      </c>
      <c r="N37" s="54">
        <f t="shared" ca="1" si="33"/>
        <v>1687168.3199999998</v>
      </c>
      <c r="O37" s="55">
        <f t="shared" ca="1" si="29"/>
        <v>88.017065364540528</v>
      </c>
      <c r="P37" s="55">
        <f t="shared" ca="1" si="25"/>
        <v>85.818357904674301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884100</v>
      </c>
      <c r="N41" s="78">
        <f t="shared" ca="1" si="34"/>
        <v>795042.11</v>
      </c>
      <c r="O41" s="77">
        <f t="shared" ref="O41:O43" ca="1" si="35">IF(L41&gt;0,N41*100/L41,0)</f>
        <v>89.926717565886207</v>
      </c>
      <c r="P41" s="77">
        <f t="shared" ref="P41:P43" ca="1" si="36">IF(M41&gt;0,N41*100/M41,0)</f>
        <v>89.926717565886207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884100</v>
      </c>
      <c r="N43" s="78">
        <f t="shared" ca="1" si="38"/>
        <v>795042.11</v>
      </c>
      <c r="O43" s="77">
        <f t="shared" ca="1" si="35"/>
        <v>89.926717565886207</v>
      </c>
      <c r="P43" s="77">
        <f t="shared" ca="1" si="36"/>
        <v>89.926717565886207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IFERROR(__xludf.DUMMYFUNCTION("IMPORTRANGE(""https://docs.google.com/spreadsheets/d/1Yj_ptqi66GCucihVvJfMjLAmec39IyEx_6qawtMGysU/edit?usp=sharing"",""สบก!Q77"")"),884100)</f>
        <v>884100</v>
      </c>
      <c r="N45" s="49">
        <f ca="1">IFERROR(__xludf.DUMMYFUNCTION("IMPORTRANGE(""https://docs.google.com/spreadsheets/d/1Yj_ptqi66GCucihVvJfMjLAmec39IyEx_6qawtMGysU/edit?usp=sharing"",""สบก!R77"")"),795042.11)</f>
        <v>795042.11</v>
      </c>
      <c r="O45" s="38">
        <f ca="1">IF(L45&gt;0,N45*100/L45,0)</f>
        <v>89.926717565886207</v>
      </c>
      <c r="P45" s="38">
        <f ca="1">IF(M45&gt;0,N45*100/M45,0)</f>
        <v>89.926717565886207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314111</v>
      </c>
      <c r="N53" s="121">
        <f t="shared" ca="1" si="39"/>
        <v>277901</v>
      </c>
      <c r="O53" s="120">
        <f t="shared" ref="O53:O55" ca="1" si="40">IF(L53&gt;0,N53*100/L53,0)</f>
        <v>92.63366666666667</v>
      </c>
      <c r="P53" s="120">
        <f t="shared" ref="P53:P55" ca="1" si="41">IF(M53&gt;0,N53*100/M53,0)</f>
        <v>88.472227970367157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314111</v>
      </c>
      <c r="N55" s="121">
        <f t="shared" ca="1" si="43"/>
        <v>277901</v>
      </c>
      <c r="O55" s="120">
        <f t="shared" ca="1" si="40"/>
        <v>92.63366666666667</v>
      </c>
      <c r="P55" s="120">
        <f t="shared" ca="1" si="41"/>
        <v>88.472227970367157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IFERROR(__xludf.DUMMYFUNCTION("IMPORTRANGE(""https://docs.google.com/spreadsheets/d/1Yj_ptqi66GCucihVvJfMjLAmec39IyEx_6qawtMGysU/edit?usp=sharing"",""สบก!Z77"")"),314111)</f>
        <v>314111</v>
      </c>
      <c r="N57" s="49">
        <f ca="1">IFERROR(__xludf.DUMMYFUNCTION("IMPORTRANGE(""https://docs.google.com/spreadsheets/d/1Yj_ptqi66GCucihVvJfMjLAmec39IyEx_6qawtMGysU/edit?usp=sharing"",""สบก!AA77"")"),277901)</f>
        <v>277901</v>
      </c>
      <c r="O57" s="38">
        <f ca="1">IF(L57&gt;0,N57*100/L57,0)</f>
        <v>92.63366666666667</v>
      </c>
      <c r="P57" s="38">
        <f ca="1">IF(M57&gt;0,N57*100/M57,0)</f>
        <v>88.472227970367157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27518</v>
      </c>
      <c r="O140" s="151">
        <f t="shared" ref="O140:O142" ca="1" si="65">IF(L140&gt;0,N140*100/L140,0)</f>
        <v>95.881533101045292</v>
      </c>
      <c r="P140" s="151">
        <f t="shared" ref="P140:P142" ca="1" si="66">IF(M140&gt;0,N140*100/M140,0)</f>
        <v>95.881533101045292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27518</v>
      </c>
      <c r="O142" s="156">
        <f t="shared" ca="1" si="65"/>
        <v>95.881533101045292</v>
      </c>
      <c r="P142" s="156">
        <f t="shared" ca="1" si="66"/>
        <v>95.881533101045292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IFERROR(__xludf.DUMMYFUNCTION("IMPORTRANGE(""https://docs.google.com/spreadsheets/d/1Yj_ptqi66GCucihVvJfMjLAmec39IyEx_6qawtMGysU/edit?usp=sharing"",""สบก!BK77"")"),27518)</f>
        <v>27518</v>
      </c>
      <c r="O144" s="169">
        <f ca="1">IF(L144&gt;0,N144*100/L144,0)</f>
        <v>95.881533101045292</v>
      </c>
      <c r="P144" s="169">
        <f ca="1">IF(M144&gt;0,N144*100/M144,0)</f>
        <v>95.881533101045292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IFERROR(__xludf.DUMMYFUNCTION("IMPORTRANGE(""https://docs.google.com/spreadsheets/d/1SX6NBoVAgQJ6U1MVXOaj8PK2l7WJ3RER9xtqwdhxkhw/edit?usp=sharing"",""สิงห์บุรี!J84"")"),197)</f>
        <v>197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IFERROR(__xludf.DUMMYFUNCTION("IMPORTRANGE(""https://docs.google.com/spreadsheets/d/1SX6NBoVAgQJ6U1MVXOaj8PK2l7WJ3RER9xtqwdhxkhw/edit?usp=sharing"",""สิงห์บุรี!J85"")"),197)</f>
        <v>197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IFERROR(__xludf.DUMMYFUNCTION("IMPORTRANGE(""https://docs.google.com/spreadsheets/d/1SX6NBoVAgQJ6U1MVXOaj8PK2l7WJ3RER9xtqwdhxkhw/edit?usp=sharing"",""สิงห์บุรี!J114"")"),8000)</f>
        <v>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IFERROR(__xludf.DUMMYFUNCTION("IMPORTRANGE(""https://docs.google.com/spreadsheets/d/1SX6NBoVAgQJ6U1MVXOaj8PK2l7WJ3RER9xtqwdhxkhw/edit?usp=sharing"",""สิงห์บุรี!J124"")"),8000)</f>
        <v>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IFERROR(__xludf.DUMMYFUNCTION("IMPORTRANGE(""https://docs.google.com/spreadsheets/d/1SX6NBoVAgQJ6U1MVXOaj8PK2l7WJ3RER9xtqwdhxkhw/edit?usp=sharing"",""สิงห์บุรี!J125"")"),8000)</f>
        <v>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684770</v>
      </c>
      <c r="M329" s="152">
        <f t="shared" ca="1" si="98"/>
        <v>719770</v>
      </c>
      <c r="N329" s="152">
        <f t="shared" ca="1" si="98"/>
        <v>567412.21</v>
      </c>
      <c r="O329" s="151">
        <f t="shared" ref="O329:O331" ca="1" si="99">IF(L329&gt;0,N329*100/L329,0)</f>
        <v>82.861721453918832</v>
      </c>
      <c r="P329" s="151">
        <f t="shared" ref="P329:P331" ca="1" si="100">IF(M329&gt;0,N329*100/M329,0)</f>
        <v>78.832433971963269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684770</v>
      </c>
      <c r="M331" s="157">
        <f t="shared" ca="1" si="102"/>
        <v>719770</v>
      </c>
      <c r="N331" s="157">
        <f t="shared" ca="1" si="102"/>
        <v>567412.21</v>
      </c>
      <c r="O331" s="156">
        <f t="shared" ca="1" si="99"/>
        <v>82.861721453918832</v>
      </c>
      <c r="P331" s="156">
        <f t="shared" ca="1" si="100"/>
        <v>78.832433971963269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IFERROR(__xludf.DUMMYFUNCTION("IMPORTRANGE(""https://docs.google.com/spreadsheets/d/1Yj_ptqi66GCucihVvJfMjLAmec39IyEx_6qawtMGysU/edit?usp=sharing"",""สบก!DM77"")"),432412.21)</f>
        <v>432412.21</v>
      </c>
      <c r="O333" s="169">
        <f ca="1">IF(L333&gt;0,N333*100/L333,0)</f>
        <v>80.408392063521575</v>
      </c>
      <c r="P333" s="169">
        <f ca="1">IF(M333&gt;0,N333*100/M333,0)</f>
        <v>75.494912443039965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91.836734693877546</v>
      </c>
      <c r="P337" s="49">
        <f ca="1">IF(M337&gt;0,N337*100/M337,0)</f>
        <v>91.836734693877546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IFERROR(__xludf.DUMMYFUNCTION("IMPORTRANGE(""https://docs.google.com/spreadsheets/d/1SX6NBoVAgQJ6U1MVXOaj8PK2l7WJ3RER9xtqwdhxkhw/edit?usp=sharing"",""สิงห์บุรี!M242"")"),257161.66)</f>
        <v>257161.66</v>
      </c>
      <c r="O347" s="358">
        <f ca="1">+IF(L347&gt;0,N347*100/L347,0)</f>
        <v>79.31457915677143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IFERROR(__xludf.DUMMYFUNCTION("IMPORTRANGE(""https://docs.google.com/spreadsheets/d/1SX6NBoVAgQJ6U1MVXOaj8PK2l7WJ3RER9xtqwdhxkhw/edit?usp=sharing"",""สิงห์บุรี!M296"")"),98950)</f>
        <v>98950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IFERROR(__xludf.DUMMYFUNCTION("IMPORTRANGE(""https://docs.google.com/spreadsheets/d/1SX6NBoVAgQJ6U1MVXOaj8PK2l7WJ3RER9xtqwdhxkhw/edit?usp=sharing"",""สิงห์บุรี!M299"")"),98950)</f>
        <v>98950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IFERROR(__xludf.DUMMYFUNCTION("IMPORTRANGE(""https://docs.google.com/spreadsheets/d/1SX6NBoVAgQJ6U1MVXOaj8PK2l7WJ3RER9xtqwdhxkhw/edit?usp=sharing"",""สิงห์บุรี!M301"")"),98950)</f>
        <v>98950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IFERROR(__xludf.DUMMYFUNCTION("IMPORTRANGE(""https://docs.google.com/spreadsheets/d/1SX6NBoVAgQJ6U1MVXOaj8PK2l7WJ3RER9xtqwdhxkhw/edit?usp=sharing"",""สิงห์บุรี!M302"")"),63330)</f>
        <v>63330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IFERROR(__xludf.DUMMYFUNCTION("IMPORTRANGE(""https://docs.google.com/spreadsheets/d/1SX6NBoVAgQJ6U1MVXOaj8PK2l7WJ3RER9xtqwdhxkhw/edit?usp=sharing"",""สิงห์บุรี!M303"")"),13300)</f>
        <v>13300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IFERROR(__xludf.DUMMYFUNCTION("IMPORTRANGE(""https://docs.google.com/spreadsheets/d/1SX6NBoVAgQJ6U1MVXOaj8PK2l7WJ3RER9xtqwdhxkhw/edit?usp=sharing"",""สิงห์บุรี!M305"")"),22320)</f>
        <v>22320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IFERROR(__xludf.DUMMYFUNCTION("IMPORTRANGE(""https://docs.google.com/spreadsheets/d/1SX6NBoVAgQJ6U1MVXOaj8PK2l7WJ3RER9xtqwdhxkhw/edit?usp=sharing"",""สิงห์บุรี!J492"")"),624)</f>
        <v>624</v>
      </c>
      <c r="K597" s="411">
        <f ca="1">IF(I597&gt;0,J597*100/I597,0)</f>
        <v>624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IFERROR(__xludf.DUMMYFUNCTION("IMPORTRANGE(""https://docs.google.com/spreadsheets/d/1SX6NBoVAgQJ6U1MVXOaj8PK2l7WJ3RER9xtqwdhxkhw/edit?usp=sharing"",""สิงห์บุรี!J506"")"),624)</f>
        <v>624</v>
      </c>
      <c r="K611" s="163">
        <f t="shared" ref="K611:K619" ca="1" si="127">IF(I$611&gt;0,J611*100/I$611,0)</f>
        <v>624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IFERROR(__xludf.DUMMYFUNCTION("IMPORTRANGE(""https://docs.google.com/spreadsheets/d/1SX6NBoVAgQJ6U1MVXOaj8PK2l7WJ3RER9xtqwdhxkhw/edit?usp=sharing"",""สิงห์บุรี!J508"")"),1139)</f>
        <v>1139</v>
      </c>
      <c r="K613" s="163">
        <f t="shared" ca="1" si="127"/>
        <v>1139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IFERROR(__xludf.DUMMYFUNCTION("IMPORTRANGE(""https://docs.google.com/spreadsheets/d/1SX6NBoVAgQJ6U1MVXOaj8PK2l7WJ3RER9xtqwdhxkhw/edit?usp=sharing"",""สิงห์บุรี!J509"")"),1139)</f>
        <v>1139</v>
      </c>
      <c r="K614" s="163">
        <f t="shared" ca="1" si="127"/>
        <v>1139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IFERROR(__xludf.DUMMYFUNCTION("IMPORTRANGE(""https://docs.google.com/spreadsheets/d/1SX6NBoVAgQJ6U1MVXOaj8PK2l7WJ3RER9xtqwdhxkhw/edit?usp=sharing"",""สิงห์บุรี!J510"")"),1016)</f>
        <v>1016</v>
      </c>
      <c r="K615" s="163">
        <f t="shared" ca="1" si="127"/>
        <v>1016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IFERROR(__xludf.DUMMYFUNCTION("IMPORTRANGE(""https://docs.google.com/spreadsheets/d/1SX6NBoVAgQJ6U1MVXOaj8PK2l7WJ3RER9xtqwdhxkhw/edit?usp=sharing"",""สิงห์บุรี!J511"")"),1016)</f>
        <v>1016</v>
      </c>
      <c r="K616" s="163">
        <f t="shared" ca="1" si="127"/>
        <v>1016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IFERROR(__xludf.DUMMYFUNCTION("IMPORTRANGE(""https://docs.google.com/spreadsheets/d/1SX6NBoVAgQJ6U1MVXOaj8PK2l7WJ3RER9xtqwdhxkhw/edit?usp=sharing"",""สิงห์บุรี!J512"")"),624)</f>
        <v>624</v>
      </c>
      <c r="K617" s="163">
        <f t="shared" ca="1" si="127"/>
        <v>624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IFERROR(__xludf.DUMMYFUNCTION("IMPORTRANGE(""https://docs.google.com/spreadsheets/d/1SX6NBoVAgQJ6U1MVXOaj8PK2l7WJ3RER9xtqwdhxkhw/edit?usp=sharing"",""สิงห์บุรี!J514"")"),624)</f>
        <v>624</v>
      </c>
      <c r="K619" s="163">
        <f t="shared" ca="1" si="127"/>
        <v>624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IFERROR(__xludf.DUMMYFUNCTION("IMPORTRANGE(""https://docs.google.com/spreadsheets/d/1SX6NBoVAgQJ6U1MVXOaj8PK2l7WJ3RER9xtqwdhxkhw/edit?usp=sharing"",""สิงห์บุรี!J527"")"),59637.26)</f>
        <v>59637.26</v>
      </c>
      <c r="K632" s="343">
        <f t="shared" ca="1" si="129"/>
        <v>85.890634192639197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IFERROR(__xludf.DUMMYFUNCTION("IMPORTRANGE(""https://docs.google.com/spreadsheets/d/1SX6NBoVAgQJ6U1MVXOaj8PK2l7WJ3RER9xtqwdhxkhw/edit?usp=sharing"",""สิงห์บุรี!J528"")"),24)</f>
        <v>24</v>
      </c>
      <c r="K633" s="343">
        <f t="shared" ca="1" si="129"/>
        <v>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IFERROR(__xludf.DUMMYFUNCTION("IMPORTRANGE(""https://docs.google.com/spreadsheets/d/1SX6NBoVAgQJ6U1MVXOaj8PK2l7WJ3RER9xtqwdhxkhw/edit?usp=sharing"",""สิงห์บุรี!I529"")"),580000)</f>
        <v>580000</v>
      </c>
      <c r="J634" s="342">
        <f ca="1">IFERROR(__xludf.DUMMYFUNCTION("IMPORTRANGE(""https://docs.google.com/spreadsheets/d/1SX6NBoVAgQJ6U1MVXOaj8PK2l7WJ3RER9xtqwdhxkhw/edit?usp=sharing"",""สิงห์บุรี!J529"")"),520000)</f>
        <v>520000</v>
      </c>
      <c r="K634" s="343">
        <f t="shared" ca="1" si="129"/>
        <v>89.65517241379311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IFERROR(__xludf.DUMMYFUNCTION("IMPORTRANGE(""https://docs.google.com/spreadsheets/d/1SX6NBoVAgQJ6U1MVXOaj8PK2l7WJ3RER9xtqwdhxkhw/edit?usp=sharing"",""สิงห์บุรี!I530"")"),22)</f>
        <v>22</v>
      </c>
      <c r="J635" s="505">
        <f ca="1">IFERROR(__xludf.DUMMYFUNCTION("IMPORTRANGE(""https://docs.google.com/spreadsheets/d/1SX6NBoVAgQJ6U1MVXOaj8PK2l7WJ3RER9xtqwdhxkhw/edit?usp=sharing"",""สิงห์บุรี!J530"")"),17)</f>
        <v>17</v>
      </c>
      <c r="K635" s="487">
        <f t="shared" ca="1" si="129"/>
        <v>77.272727272727266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1330</v>
      </c>
      <c r="O636" s="511">
        <f t="shared" ref="O636:O640" ca="1" si="130">+IF(L636&gt;0,N636*100/L636,0)</f>
        <v>44.333333333333336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1330</v>
      </c>
      <c r="O638" s="523">
        <f t="shared" ca="1" si="130"/>
        <v>44.333333333333336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1330</v>
      </c>
      <c r="O640" s="523">
        <f t="shared" ca="1" si="130"/>
        <v>44.333333333333336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IFERROR(__xludf.DUMMYFUNCTION("IMPORTRANGE(""https://docs.google.com/spreadsheets/d/1SX6NBoVAgQJ6U1MVXOaj8PK2l7WJ3RER9xtqwdhxkhw/edit#gid=346597447"",""สิงห์บุรี!M556"")"),1330)</f>
        <v>1330</v>
      </c>
      <c r="O661" s="538">
        <f ca="1">IF(L661&gt;0,N661*100/L661,0)</f>
        <v>46.180555555555557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6.570312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7350080</v>
      </c>
      <c r="M8" s="23">
        <f t="shared" ca="1" si="0"/>
        <v>5089002</v>
      </c>
      <c r="N8" s="23">
        <f t="shared" ca="1" si="0"/>
        <v>6288585.9500000002</v>
      </c>
      <c r="O8" s="22">
        <f t="shared" ref="O8:O16" ca="1" si="1">IF(L8&gt;0,N8*100/L8,0)</f>
        <v>85.558061272802476</v>
      </c>
      <c r="P8" s="22">
        <f t="shared" ref="P8:P16" ca="1" si="2">IF(M8&gt;0,N8*100/M8,0)</f>
        <v>123.57208643266401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7350080</v>
      </c>
      <c r="M10" s="30">
        <f t="shared" ca="1" si="4"/>
        <v>5089002</v>
      </c>
      <c r="N10" s="30">
        <f t="shared" ca="1" si="4"/>
        <v>6288585.9500000002</v>
      </c>
      <c r="O10" s="29">
        <f t="shared" ca="1" si="1"/>
        <v>85.558061272802476</v>
      </c>
      <c r="P10" s="29">
        <f t="shared" ca="1" si="2"/>
        <v>123.57208643266401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6369080</v>
      </c>
      <c r="M12" s="38">
        <f t="shared" ca="1" si="6"/>
        <v>4156002</v>
      </c>
      <c r="N12" s="38">
        <f t="shared" ca="1" si="6"/>
        <v>5307585.95</v>
      </c>
      <c r="O12" s="38">
        <f t="shared" ca="1" si="1"/>
        <v>83.333636098149185</v>
      </c>
      <c r="P12" s="38">
        <f t="shared" ca="1" si="2"/>
        <v>127.70893637683524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4017380</v>
      </c>
      <c r="M14" s="38">
        <f t="shared" si="8"/>
        <v>0</v>
      </c>
      <c r="N14" s="38">
        <f t="shared" ca="1" si="8"/>
        <v>1906187.13</v>
      </c>
      <c r="O14" s="38">
        <f t="shared" ca="1" si="1"/>
        <v>47.448514454694354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981000</v>
      </c>
      <c r="M16" s="38">
        <f t="shared" ca="1" si="10"/>
        <v>933000</v>
      </c>
      <c r="N16" s="38">
        <f t="shared" ca="1" si="10"/>
        <v>981000</v>
      </c>
      <c r="O16" s="49">
        <f t="shared" ca="1" si="1"/>
        <v>100</v>
      </c>
      <c r="P16" s="49">
        <f t="shared" ca="1" si="2"/>
        <v>105.14469453376206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4748185</v>
      </c>
      <c r="M18" s="23">
        <f t="shared" ca="1" si="11"/>
        <v>5089002</v>
      </c>
      <c r="N18" s="23">
        <f t="shared" ca="1" si="11"/>
        <v>4382398.82</v>
      </c>
      <c r="O18" s="22">
        <f t="shared" ref="O18:O20" ca="1" si="12">IF(L18&gt;0,N18*100/L18,0)</f>
        <v>92.296294689444494</v>
      </c>
      <c r="P18" s="22">
        <f t="shared" ref="P18:P26" ca="1" si="13">IF(M18&gt;0,N18*100/M18,0)</f>
        <v>86.115093293341204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4748185</v>
      </c>
      <c r="M20" s="30">
        <f t="shared" ca="1" si="15"/>
        <v>5089002</v>
      </c>
      <c r="N20" s="30">
        <f t="shared" ca="1" si="15"/>
        <v>4382398.82</v>
      </c>
      <c r="O20" s="29">
        <f t="shared" ca="1" si="12"/>
        <v>92.296294689444494</v>
      </c>
      <c r="P20" s="29">
        <f t="shared" ca="1" si="13"/>
        <v>86.115093293341204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3767185</v>
      </c>
      <c r="M22" s="41">
        <f t="shared" ca="1" si="18"/>
        <v>4156002</v>
      </c>
      <c r="N22" s="38">
        <f t="shared" ca="1" si="18"/>
        <v>3401398.8200000003</v>
      </c>
      <c r="O22" s="38">
        <f t="shared" ca="1" si="17"/>
        <v>90.290198649654855</v>
      </c>
      <c r="P22" s="38">
        <f t="shared" ca="1" si="13"/>
        <v>81.843050604884212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1415485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981000</v>
      </c>
      <c r="M26" s="49">
        <f t="shared" ca="1" si="22"/>
        <v>933000</v>
      </c>
      <c r="N26" s="49">
        <f t="shared" ca="1" si="22"/>
        <v>981000</v>
      </c>
      <c r="O26" s="49">
        <f t="shared" ca="1" si="17"/>
        <v>100</v>
      </c>
      <c r="P26" s="49">
        <f t="shared" ca="1" si="13"/>
        <v>105.14469453376206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2601895</v>
      </c>
      <c r="M28" s="23">
        <f t="shared" si="23"/>
        <v>0</v>
      </c>
      <c r="N28" s="23">
        <f t="shared" ca="1" si="23"/>
        <v>1906187.13</v>
      </c>
      <c r="O28" s="22">
        <f t="shared" ref="O28:O30" ca="1" si="24">IF(L28&gt;0,N28*100/L28,0)</f>
        <v>73.261493257798648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2601895</v>
      </c>
      <c r="M30" s="30">
        <f t="shared" si="27"/>
        <v>0</v>
      </c>
      <c r="N30" s="30">
        <f t="shared" ca="1" si="27"/>
        <v>1906187.13</v>
      </c>
      <c r="O30" s="29">
        <f t="shared" ca="1" si="24"/>
        <v>73.261493257798648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2601895</v>
      </c>
      <c r="M32" s="38">
        <f t="shared" si="30"/>
        <v>0</v>
      </c>
      <c r="N32" s="38">
        <f t="shared" ca="1" si="30"/>
        <v>1906187.13</v>
      </c>
      <c r="O32" s="38">
        <f t="shared" ca="1" si="29"/>
        <v>73.261493257798648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2601895</v>
      </c>
      <c r="M34" s="38">
        <f t="shared" si="32"/>
        <v>0</v>
      </c>
      <c r="N34" s="38">
        <f t="shared" ca="1" si="32"/>
        <v>1906187.13</v>
      </c>
      <c r="O34" s="38">
        <f t="shared" ca="1" si="29"/>
        <v>73.261493257798648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4748185</v>
      </c>
      <c r="M37" s="54">
        <f t="shared" ca="1" si="33"/>
        <v>5089002</v>
      </c>
      <c r="N37" s="54">
        <f t="shared" ca="1" si="33"/>
        <v>4382398.82</v>
      </c>
      <c r="O37" s="55">
        <f t="shared" ca="1" si="29"/>
        <v>92.296294689444494</v>
      </c>
      <c r="P37" s="55">
        <f t="shared" ca="1" si="25"/>
        <v>86.115093293341204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899300</v>
      </c>
      <c r="M41" s="78">
        <f t="shared" ca="1" si="34"/>
        <v>851300</v>
      </c>
      <c r="N41" s="78">
        <f t="shared" ca="1" si="34"/>
        <v>793864.74</v>
      </c>
      <c r="O41" s="77">
        <f t="shared" ref="O41:O43" ca="1" si="35">IF(L41&gt;0,N41*100/L41,0)</f>
        <v>88.275852329589682</v>
      </c>
      <c r="P41" s="77">
        <f t="shared" ref="P41:P43" ca="1" si="36">IF(M41&gt;0,N41*100/M41,0)</f>
        <v>93.253229178902856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899300</v>
      </c>
      <c r="M43" s="78">
        <f t="shared" ca="1" si="38"/>
        <v>851300</v>
      </c>
      <c r="N43" s="78">
        <f t="shared" ca="1" si="38"/>
        <v>793864.74</v>
      </c>
      <c r="O43" s="77">
        <f t="shared" ca="1" si="35"/>
        <v>88.275852329589682</v>
      </c>
      <c r="P43" s="77">
        <f t="shared" ca="1" si="36"/>
        <v>93.253229178902856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IFERROR(__xludf.DUMMYFUNCTION("IMPORTRANGE(""https://docs.google.com/spreadsheets/d/1Yj_ptqi66GCucihVvJfMjLAmec39IyEx_6qawtMGysU/edit?usp=sharing"",""สบก!Q78"")"),851300)</f>
        <v>851300</v>
      </c>
      <c r="N45" s="49">
        <f ca="1">IFERROR(__xludf.DUMMYFUNCTION("IMPORTRANGE(""https://docs.google.com/spreadsheets/d/1Yj_ptqi66GCucihVvJfMjLAmec39IyEx_6qawtMGysU/edit?usp=sharing"",""สบก!R78"")"),745864.74)</f>
        <v>745864.74</v>
      </c>
      <c r="O45" s="38">
        <f ca="1">IF(L45&gt;0,N45*100/L45,0)</f>
        <v>87.614793844708089</v>
      </c>
      <c r="P45" s="38">
        <f ca="1">IF(M45&gt;0,N45*100/M45,0)</f>
        <v>87.614793844708089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IFERROR(__xludf.DUMMYFUNCTION("IMPORTRANGE(""https://docs.google.com/spreadsheets/d/1Yj_ptqi66GCucihVvJfMjLAmec39IyEx_6qawtMGysU/edit?usp=sharing"",""สบก!O78"")"),48000)</f>
        <v>48000</v>
      </c>
      <c r="M49" s="49"/>
      <c r="N49" s="49">
        <f ca="1">IFERROR(__xludf.DUMMYFUNCTION("IMPORTRANGE(""https://docs.google.com/spreadsheets/d/1Yj_ptqi66GCucihVvJfMjLAmec39IyEx_6qawtMGysU/edit?usp=sharing"",""สบก!S78"")"),48000)</f>
        <v>48000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937817</v>
      </c>
      <c r="N53" s="121">
        <f t="shared" ca="1" si="39"/>
        <v>837267</v>
      </c>
      <c r="O53" s="120">
        <f t="shared" ref="O53:O55" ca="1" si="40">IF(L53&gt;0,N53*100/L53,0)</f>
        <v>139.5445</v>
      </c>
      <c r="P53" s="120">
        <f t="shared" ref="P53:P55" ca="1" si="41">IF(M53&gt;0,N53*100/M53,0)</f>
        <v>89.278292033520401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937817</v>
      </c>
      <c r="N55" s="121">
        <f t="shared" ca="1" si="43"/>
        <v>837267</v>
      </c>
      <c r="O55" s="120">
        <f t="shared" ca="1" si="40"/>
        <v>139.5445</v>
      </c>
      <c r="P55" s="120">
        <f t="shared" ca="1" si="41"/>
        <v>89.278292033520401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IFERROR(__xludf.DUMMYFUNCTION("IMPORTRANGE(""https://docs.google.com/spreadsheets/d/1Yj_ptqi66GCucihVvJfMjLAmec39IyEx_6qawtMGysU/edit?usp=sharing"",""สบก!Z78"")"),937817)</f>
        <v>937817</v>
      </c>
      <c r="N57" s="49">
        <f ca="1">IFERROR(__xludf.DUMMYFUNCTION("IMPORTRANGE(""https://docs.google.com/spreadsheets/d/1Yj_ptqi66GCucihVvJfMjLAmec39IyEx_6qawtMGysU/edit?usp=sharing"",""สบก!AA78"")"),837267)</f>
        <v>837267</v>
      </c>
      <c r="O57" s="38">
        <f ca="1">IF(L57&gt;0,N57*100/L57,0)</f>
        <v>139.5445</v>
      </c>
      <c r="P57" s="38">
        <f ca="1">IF(M57&gt;0,N57*100/M57,0)</f>
        <v>89.278292033520401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1882700</v>
      </c>
      <c r="N66" s="152">
        <f t="shared" ca="1" si="45"/>
        <v>1689885.2</v>
      </c>
      <c r="O66" s="151">
        <f t="shared" ref="O66:O68" ca="1" si="46">IF(L66&gt;0,N66*100/L66,0)</f>
        <v>90.358528499625706</v>
      </c>
      <c r="P66" s="151">
        <f t="shared" ref="P66:P68" ca="1" si="47">IF(M66&gt;0,N66*100/M66,0)</f>
        <v>89.758602007754817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1882700</v>
      </c>
      <c r="N68" s="157">
        <f t="shared" ca="1" si="49"/>
        <v>1689885.2</v>
      </c>
      <c r="O68" s="156">
        <f t="shared" ca="1" si="46"/>
        <v>90.358528499625706</v>
      </c>
      <c r="P68" s="156">
        <f t="shared" ca="1" si="47"/>
        <v>89.758602007754817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IFERROR(__xludf.DUMMYFUNCTION("IMPORTRANGE(""https://docs.google.com/spreadsheets/d/1Yj_ptqi66GCucihVvJfMjLAmec39IyEx_6qawtMGysU/edit?usp=sharing"",""สบก!AJ78"")"),766885.2)</f>
        <v>766885.2</v>
      </c>
      <c r="O70" s="169">
        <f ca="1">IF(L70&gt;0,N70*100/L70,0)</f>
        <v>80.963386824324331</v>
      </c>
      <c r="P70" s="169">
        <f ca="1">IF(M70&gt;0,N70*100/M70,0)</f>
        <v>79.908846514535796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133630</v>
      </c>
      <c r="M140" s="152">
        <f t="shared" ca="1" si="64"/>
        <v>133630</v>
      </c>
      <c r="N140" s="152">
        <f t="shared" ca="1" si="64"/>
        <v>133630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133630</v>
      </c>
      <c r="M142" s="157">
        <f t="shared" ca="1" si="68"/>
        <v>133630</v>
      </c>
      <c r="N142" s="157">
        <f t="shared" ca="1" si="68"/>
        <v>133630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133630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IFERROR(__xludf.DUMMYFUNCTION("IMPORTRANGE(""https://docs.google.com/spreadsheets/d/1Yj_ptqi66GCucihVvJfMjLAmec39IyEx_6qawtMGysU/edit?usp=sharing"",""สบก!BK78"")"),133630)</f>
        <v>133630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IFERROR(__xludf.DUMMYFUNCTION("IMPORTRANGE(""https://docs.google.com/spreadsheets/d/1Yj_ptqi66GCucihVvJfMjLAmec39IyEx_6qawtMGysU/edit?usp=sharing"",""สบก!BG78"")"),133630)</f>
        <v>133630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51980</v>
      </c>
      <c r="O250" s="151">
        <f t="shared" ref="O250:O252" ca="1" si="78">IF(L250&gt;0,N250*100/L250,0)</f>
        <v>72.801120448179276</v>
      </c>
      <c r="P250" s="151">
        <f t="shared" ref="P250:P252" ca="1" si="79">IF(M250&gt;0,N250*100/M250,0)</f>
        <v>72.801120448179276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51980</v>
      </c>
      <c r="O252" s="156">
        <f t="shared" ca="1" si="78"/>
        <v>72.801120448179276</v>
      </c>
      <c r="P252" s="156">
        <f t="shared" ca="1" si="79"/>
        <v>72.801120448179276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IFERROR(__xludf.DUMMYFUNCTION("IMPORTRANGE(""https://docs.google.com/spreadsheets/d/1Yj_ptqi66GCucihVvJfMjLAmec39IyEx_6qawtMGysU/edit?usp=sharing"",""สบก!CC78"")"),51980)</f>
        <v>51980</v>
      </c>
      <c r="O254" s="169">
        <f ca="1">IF(L254&gt;0,N254*100/L254,0)</f>
        <v>72.801120448179276</v>
      </c>
      <c r="P254" s="169">
        <f ca="1">IF(M254&gt;0,N254*100/M254,0)</f>
        <v>72.801120448179276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89130.1</v>
      </c>
      <c r="O271" s="151">
        <f t="shared" ref="O271:O273" ca="1" si="84">IF(L271&gt;0,N271*100/L271,0)</f>
        <v>84.323651844843894</v>
      </c>
      <c r="P271" s="151">
        <f t="shared" ref="P271:P273" ca="1" si="85">IF(M271&gt;0,N271*100/M271,0)</f>
        <v>84.323651844843894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105700</v>
      </c>
      <c r="N273" s="157">
        <f t="shared" ca="1" si="87"/>
        <v>89130.1</v>
      </c>
      <c r="O273" s="156">
        <f t="shared" ca="1" si="84"/>
        <v>84.323651844843894</v>
      </c>
      <c r="P273" s="156">
        <f t="shared" ca="1" si="85"/>
        <v>84.323651844843894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IFERROR(__xludf.DUMMYFUNCTION("IMPORTRANGE(""https://docs.google.com/spreadsheets/d/1Yj_ptqi66GCucihVvJfMjLAmec39IyEx_6qawtMGysU/edit?usp=sharing"",""สบก!CK78"")"),105700)</f>
        <v>105700</v>
      </c>
      <c r="N275" s="169">
        <f ca="1">IFERROR(__xludf.DUMMYFUNCTION("IMPORTRANGE(""https://docs.google.com/spreadsheets/d/1Yj_ptqi66GCucihVvJfMjLAmec39IyEx_6qawtMGysU/edit?usp=sharing"",""สบก!CL78"")"),89130.1)</f>
        <v>89130.1</v>
      </c>
      <c r="O275" s="169">
        <f ca="1">IF(L275&gt;0,N275*100/L275,0)</f>
        <v>84.323651844843894</v>
      </c>
      <c r="P275" s="169">
        <f ca="1">IF(M275&gt;0,N275*100/M275,0)</f>
        <v>84.323651844843894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IFERROR(__xludf.DUMMYFUNCTION("IMPORTRANGE(""https://docs.google.com/spreadsheets/d/1SX6NBoVAgQJ6U1MVXOaj8PK2l7WJ3RER9xtqwdhxkhw/edit?usp=sharing"",""สุพรรณบุรี!J228"")"),316)</f>
        <v>316</v>
      </c>
      <c r="K328" s="318">
        <f ca="1">IF(I328&gt;0,J328*100/I328,0)</f>
        <v>98.136645962732914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1020440</v>
      </c>
      <c r="N329" s="152">
        <f t="shared" ca="1" si="98"/>
        <v>700626.78</v>
      </c>
      <c r="O329" s="151">
        <f t="shared" ref="O329:O331" ca="1" si="99">IF(L329&gt;0,N329*100/L329,0)</f>
        <v>71.351282155732534</v>
      </c>
      <c r="P329" s="151">
        <f t="shared" ref="P329:P331" ca="1" si="100">IF(M329&gt;0,N329*100/M329,0)</f>
        <v>68.659282270393163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1020440</v>
      </c>
      <c r="N331" s="157">
        <f t="shared" ca="1" si="102"/>
        <v>700626.78</v>
      </c>
      <c r="O331" s="156">
        <f t="shared" ca="1" si="99"/>
        <v>71.351282155732534</v>
      </c>
      <c r="P331" s="156">
        <f t="shared" ca="1" si="100"/>
        <v>68.659282270393163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IFERROR(__xludf.DUMMYFUNCTION("IMPORTRANGE(""https://docs.google.com/spreadsheets/d/1Yj_ptqi66GCucihVvJfMjLAmec39IyEx_6qawtMGysU/edit?usp=sharing"",""สบก!DM78"")"),690626.78)</f>
        <v>690626.78</v>
      </c>
      <c r="O333" s="169">
        <f ca="1">IF(L333&gt;0,N333*100/L333,0)</f>
        <v>71.056524065271518</v>
      </c>
      <c r="P333" s="169">
        <f ca="1">IF(M333&gt;0,N333*100/M333,0)</f>
        <v>68.349113257590759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IFERROR(__xludf.DUMMYFUNCTION("IMPORTRANGE(""https://docs.google.com/spreadsheets/d/1SX6NBoVAgQJ6U1MVXOaj8PK2l7WJ3RER9xtqwdhxkhw/edit?usp=sharing"",""สุพรรณบุรี!J234"")"),293)</f>
        <v>293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IFERROR(__xludf.DUMMYFUNCTION("IMPORTRANGE(""https://docs.google.com/spreadsheets/d/1SX6NBoVAgQJ6U1MVXOaj8PK2l7WJ3RER9xtqwdhxkhw/edit?usp=sharing"",""สุพรรณบุรี!J235"")"),1915.06)</f>
        <v>1915.06</v>
      </c>
      <c r="K340" s="343">
        <f t="shared" ca="1" si="103"/>
        <v>127.67066666666666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IFERROR(__xludf.DUMMYFUNCTION("IMPORTRANGE(""https://docs.google.com/spreadsheets/d/1SX6NBoVAgQJ6U1MVXOaj8PK2l7WJ3RER9xtqwdhxkhw/edit?usp=sharing"",""สุพรรณบุรี!J236"")"),363)</f>
        <v>363</v>
      </c>
      <c r="K341" s="343">
        <f t="shared" ca="1" si="103"/>
        <v>112.73291925465838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IFERROR(__xludf.DUMMYFUNCTION("IMPORTRANGE(""https://docs.google.com/spreadsheets/d/1SX6NBoVAgQJ6U1MVXOaj8PK2l7WJ3RER9xtqwdhxkhw/edit?usp=sharing"",""สุพรรณบุรี!J237"")"),3524.94)</f>
        <v>3524.94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IFERROR(__xludf.DUMMYFUNCTION("IMPORTRANGE(""https://docs.google.com/spreadsheets/d/1SX6NBoVAgQJ6U1MVXOaj8PK2l7WJ3RER9xtqwdhxkhw/edit?usp=sharing"",""สุพรรณบุรี!J240"")"),316)</f>
        <v>316</v>
      </c>
      <c r="K345" s="343">
        <f t="shared" ca="1" si="103"/>
        <v>98.136645962732914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IFERROR(__xludf.DUMMYFUNCTION("IMPORTRANGE(""https://docs.google.com/spreadsheets/d/1SX6NBoVAgQJ6U1MVXOaj8PK2l7WJ3RER9xtqwdhxkhw/edit?usp=sharing"",""สุพรรณบุรี!J241"")"),3161.92)</f>
        <v>3161.92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IFERROR(__xludf.DUMMYFUNCTION("IMPORTRANGE(""https://docs.google.com/spreadsheets/d/1SX6NBoVAgQJ6U1MVXOaj8PK2l7WJ3RER9xtqwdhxkhw/edit?usp=sharing"",""สุพรรณบุรี!L242"")"),2601895)</f>
        <v>2601895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IFERROR(__xludf.DUMMYFUNCTION("IMPORTRANGE(""https://docs.google.com/spreadsheets/d/1SX6NBoVAgQJ6U1MVXOaj8PK2l7WJ3RER9xtqwdhxkhw/edit?usp=sharing"",""สุพรรณบุรี!M242"")"),1906187.13)</f>
        <v>1906187.13</v>
      </c>
      <c r="O347" s="358">
        <f ca="1">+IF(L347&gt;0,N347*100/L347,0)</f>
        <v>73.261493257798648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IFERROR(__xludf.DUMMYFUNCTION("IMPORTRANGE(""https://docs.google.com/spreadsheets/d/1SX6NBoVAgQJ6U1MVXOaj8PK2l7WJ3RER9xtqwdhxkhw/edit?usp=sharing"",""สุพรรณบุรี!M244"")"),238240)</f>
        <v>238240</v>
      </c>
      <c r="O349" s="373">
        <f ca="1">+IF(L349&gt;0,N349*100/L349,0)</f>
        <v>80.530016224986483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IFERROR(__xludf.DUMMYFUNCTION("IMPORTRANGE(""https://docs.google.com/spreadsheets/d/1SX6NBoVAgQJ6U1MVXOaj8PK2l7WJ3RER9xtqwdhxkhw/edit?usp=sharing"",""สุพรรณบุรี!M247"")"),238240)</f>
        <v>238240</v>
      </c>
      <c r="O352" s="165">
        <f t="shared" ca="1" si="105"/>
        <v>80.530016224986483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IFERROR(__xludf.DUMMYFUNCTION("IMPORTRANGE(""https://docs.google.com/spreadsheets/d/1SX6NBoVAgQJ6U1MVXOaj8PK2l7WJ3RER9xtqwdhxkhw/edit?usp=sharing"",""สุพรรณบุรี!M249"")"),238240)</f>
        <v>238240</v>
      </c>
      <c r="O354" s="169">
        <f t="shared" ca="1" si="105"/>
        <v>80.530016224986483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IFERROR(__xludf.DUMMYFUNCTION("IMPORTRANGE(""https://docs.google.com/spreadsheets/d/1SX6NBoVAgQJ6U1MVXOaj8PK2l7WJ3RER9xtqwdhxkhw/edit?usp=sharing"",""สุพรรณบุรี!M252"")"),99000)</f>
        <v>99000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IFERROR(__xludf.DUMMYFUNCTION("IMPORTRANGE(""https://docs.google.com/spreadsheets/d/1SX6NBoVAgQJ6U1MVXOaj8PK2l7WJ3RER9xtqwdhxkhw/edit?usp=sharing"",""สุพรรณบุรี!M253"")"),21460)</f>
        <v>21460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IFERROR(__xludf.DUMMYFUNCTION("IMPORTRANGE(""https://docs.google.com/spreadsheets/d/1SX6NBoVAgQJ6U1MVXOaj8PK2l7WJ3RER9xtqwdhxkhw/edit?usp=sharing"",""สุพรรณบุรี!M275"")"),638516.95)</f>
        <v>638516.94999999995</v>
      </c>
      <c r="O380" s="373">
        <f ca="1">+IF(L380&gt;0,N380*100/L380,0)</f>
        <v>62.08114086259868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IFERROR(__xludf.DUMMYFUNCTION("IMPORTRANGE(""https://docs.google.com/spreadsheets/d/1SX6NBoVAgQJ6U1MVXOaj8PK2l7WJ3RER9xtqwdhxkhw/edit?usp=sharing"",""สุพรรณบุรี!M278"")"),638516.95)</f>
        <v>638516.94999999995</v>
      </c>
      <c r="O383" s="165">
        <f t="shared" ca="1" si="109"/>
        <v>62.08114086259868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IFERROR(__xludf.DUMMYFUNCTION("IMPORTRANGE(""https://docs.google.com/spreadsheets/d/1SX6NBoVAgQJ6U1MVXOaj8PK2l7WJ3RER9xtqwdhxkhw/edit?usp=sharing"",""สุพรรณบุรี!M280"")"),638516.95)</f>
        <v>638516.94999999995</v>
      </c>
      <c r="O385" s="169">
        <f t="shared" ca="1" si="109"/>
        <v>62.08114086259868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IFERROR(__xludf.DUMMYFUNCTION("IMPORTRANGE(""https://docs.google.com/spreadsheets/d/1SX6NBoVAgQJ6U1MVXOaj8PK2l7WJ3RER9xtqwdhxkhw/edit?usp=sharing"",""สุพรรณบุรี!M282"")"),266885)</f>
        <v>266885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IFERROR(__xludf.DUMMYFUNCTION("IMPORTRANGE(""https://docs.google.com/spreadsheets/d/1SX6NBoVAgQJ6U1MVXOaj8PK2l7WJ3RER9xtqwdhxkhw/edit?usp=sharing"",""สุพรรณบุรี!M283"")"),126271.95)</f>
        <v>126271.95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IFERROR(__xludf.DUMMYFUNCTION("IMPORTRANGE(""https://docs.google.com/spreadsheets/d/1SX6NBoVAgQJ6U1MVXOaj8PK2l7WJ3RER9xtqwdhxkhw/edit?usp=sharing"",""สุพรรณบุรี!M284"")"),47360)</f>
        <v>47360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IFERROR(__xludf.DUMMYFUNCTION("IMPORTRANGE(""https://docs.google.com/spreadsheets/d/1SX6NBoVAgQJ6U1MVXOaj8PK2l7WJ3RER9xtqwdhxkhw/edit?usp=sharing"",""สุพรรณบุรี!M296"")"),176980)</f>
        <v>176980</v>
      </c>
      <c r="O401" s="373">
        <f ca="1">+IF(L401&gt;0,N401*100/L401,0)</f>
        <v>94.875093813659262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IFERROR(__xludf.DUMMYFUNCTION("IMPORTRANGE(""https://docs.google.com/spreadsheets/d/1SX6NBoVAgQJ6U1MVXOaj8PK2l7WJ3RER9xtqwdhxkhw/edit?usp=sharing"",""สุพรรณบุรี!M299"")"),176980)</f>
        <v>176980</v>
      </c>
      <c r="O404" s="169">
        <f t="shared" ca="1" si="112"/>
        <v>94.875093813659262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IFERROR(__xludf.DUMMYFUNCTION("IMPORTRANGE(""https://docs.google.com/spreadsheets/d/1SX6NBoVAgQJ6U1MVXOaj8PK2l7WJ3RER9xtqwdhxkhw/edit?usp=sharing"",""สุพรรณบุรี!M301"")"),176980)</f>
        <v>176980</v>
      </c>
      <c r="O406" s="169">
        <f t="shared" ca="1" si="112"/>
        <v>94.875093813659262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IFERROR(__xludf.DUMMYFUNCTION("IMPORTRANGE(""https://docs.google.com/spreadsheets/d/1SX6NBoVAgQJ6U1MVXOaj8PK2l7WJ3RER9xtqwdhxkhw/edit?usp=sharing"",""สุพรรณบุรี!M305"")"),20780)</f>
        <v>20780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IFERROR(__xludf.DUMMYFUNCTION("IMPORTRANGE(""https://docs.google.com/spreadsheets/d/1SX6NBoVAgQJ6U1MVXOaj8PK2l7WJ3RER9xtqwdhxkhw/edit?usp=sharing"",""สุพรรณบุรี!L350"")"),444795)</f>
        <v>444795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IFERROR(__xludf.DUMMYFUNCTION("IMPORTRANGE(""https://docs.google.com/spreadsheets/d/1SX6NBoVAgQJ6U1MVXOaj8PK2l7WJ3RER9xtqwdhxkhw/edit?usp=sharing"",""สุพรรณบุรี!M350"")"),347298.93)</f>
        <v>347298.93</v>
      </c>
      <c r="O455" s="373">
        <f t="shared" ref="O455:O459" ca="1" si="116">+IF(L455&gt;0,N455*100/L455,0)</f>
        <v>78.080673119077332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IFERROR(__xludf.DUMMYFUNCTION("IMPORTRANGE(""https://docs.google.com/spreadsheets/d/1SX6NBoVAgQJ6U1MVXOaj8PK2l7WJ3RER9xtqwdhxkhw/edit?usp=sharing"",""สุพรรณบุรี!L352"")"),444795)</f>
        <v>444795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IFERROR(__xludf.DUMMYFUNCTION("IMPORTRANGE(""https://docs.google.com/spreadsheets/d/1SX6NBoVAgQJ6U1MVXOaj8PK2l7WJ3RER9xtqwdhxkhw/edit?usp=sharing"",""สุพรรณบุรี!M352"")"),347298.93)</f>
        <v>347298.93</v>
      </c>
      <c r="O457" s="169">
        <f t="shared" ca="1" si="116"/>
        <v>78.080673119077332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IFERROR(__xludf.DUMMYFUNCTION("IMPORTRANGE(""https://docs.google.com/spreadsheets/d/1SX6NBoVAgQJ6U1MVXOaj8PK2l7WJ3RER9xtqwdhxkhw/edit?usp=sharing"",""สุพรรณบุรี!L354"")"),444795)</f>
        <v>444795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IFERROR(__xludf.DUMMYFUNCTION("IMPORTRANGE(""https://docs.google.com/spreadsheets/d/1SX6NBoVAgQJ6U1MVXOaj8PK2l7WJ3RER9xtqwdhxkhw/edit?usp=sharing"",""สุพรรณบุรี!M354"")"),347298.93)</f>
        <v>347298.93</v>
      </c>
      <c r="O459" s="169">
        <f t="shared" ca="1" si="116"/>
        <v>78.080673119077332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IFERROR(__xludf.DUMMYFUNCTION("IMPORTRANGE(""https://docs.google.com/spreadsheets/d/1SX6NBoVAgQJ6U1MVXOaj8PK2l7WJ3RER9xtqwdhxkhw/edit?usp=sharing"",""สุพรรณบุรี!M357"")"),115483.93)</f>
        <v>115483.93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IFERROR(__xludf.DUMMYFUNCTION("IMPORTRANGE(""https://docs.google.com/spreadsheets/d/1SX6NBoVAgQJ6U1MVXOaj8PK2l7WJ3RER9xtqwdhxkhw/edit?usp=sharing"",""สุพรรณบุรี!M358"")"),231815)</f>
        <v>231815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IFERROR(__xludf.DUMMYFUNCTION("IMPORTRANGE(""https://docs.google.com/spreadsheets/d/1SX6NBoVAgQJ6U1MVXOaj8PK2l7WJ3RER9xtqwdhxkhw/edit?usp=sharing"",""สุพรรณบุรี!I420"")"),52)</f>
        <v>52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IFERROR(__xludf.DUMMYFUNCTION("IMPORTRANGE(""https://docs.google.com/spreadsheets/d/1SX6NBoVAgQJ6U1MVXOaj8PK2l7WJ3RER9xtqwdhxkhw/edit?usp=sharing"",""สุพรรณบุรี!I421"")"),4)</f>
        <v>4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IFERROR(__xludf.DUMMYFUNCTION("IMPORTRANGE(""https://docs.google.com/spreadsheets/d/1SX6NBoVAgQJ6U1MVXOaj8PK2l7WJ3RER9xtqwdhxkhw/edit?usp=sharing"",""สุพรรณบุรี!J459"")"),4313)</f>
        <v>4313</v>
      </c>
      <c r="K564" s="372">
        <f ca="1">IF(I564&gt;0,J564*100/I564,0)</f>
        <v>479.22222222222223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IFERROR(__xludf.DUMMYFUNCTION("IMPORTRANGE(""https://docs.google.com/spreadsheets/d/1SX6NBoVAgQJ6U1MVXOaj8PK2l7WJ3RER9xtqwdhxkhw/edit?usp=sharing"",""สุพรรณบุรี!M459"")"),112315.52)</f>
        <v>112315.52</v>
      </c>
      <c r="O564" s="373">
        <f t="shared" ref="O564:O568" ca="1" si="122">+IF(L564&gt;0,N564*100/L564,0)</f>
        <v>87.691692692067463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IFERROR(__xludf.DUMMYFUNCTION("IMPORTRANGE(""https://docs.google.com/spreadsheets/d/1SX6NBoVAgQJ6U1MVXOaj8PK2l7WJ3RER9xtqwdhxkhw/edit?usp=sharing"",""สุพรรณบุรี!M461"")"),112315.52)</f>
        <v>112315.52</v>
      </c>
      <c r="O566" s="169">
        <f t="shared" ca="1" si="122"/>
        <v>87.691692692067463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IFERROR(__xludf.DUMMYFUNCTION("IMPORTRANGE(""https://docs.google.com/spreadsheets/d/1SX6NBoVAgQJ6U1MVXOaj8PK2l7WJ3RER9xtqwdhxkhw/edit?usp=sharing"",""สุพรรณบุรี!M463"")"),112315.52)</f>
        <v>112315.52</v>
      </c>
      <c r="O568" s="169">
        <f t="shared" ca="1" si="122"/>
        <v>87.691692692067463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IFERROR(__xludf.DUMMYFUNCTION("IMPORTRANGE(""https://docs.google.com/spreadsheets/d/1SX6NBoVAgQJ6U1MVXOaj8PK2l7WJ3RER9xtqwdhxkhw/edit?usp=sharing"",""สุพรรณบุรี!M467"")"),14380)</f>
        <v>14380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IFERROR(__xludf.DUMMYFUNCTION("IMPORTRANGE(""https://docs.google.com/spreadsheets/d/1SX6NBoVAgQJ6U1MVXOaj8PK2l7WJ3RER9xtqwdhxkhw/edit?usp=sharing"",""สุพรรณบุรี!J468"")"),4313)</f>
        <v>4313</v>
      </c>
      <c r="K573" s="202">
        <f ca="1">IF(I573&gt;0,J573*100/I573,0)</f>
        <v>479.22222222222223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IFERROR(__xludf.DUMMYFUNCTION("IMPORTRANGE(""https://docs.google.com/spreadsheets/d/1SX6NBoVAgQJ6U1MVXOaj8PK2l7WJ3RER9xtqwdhxkhw/edit?usp=sharing"",""สุพรรณบุรี!J472"")"),3815)</f>
        <v>3815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IFERROR(__xludf.DUMMYFUNCTION("IMPORTRANGE(""https://docs.google.com/spreadsheets/d/1SX6NBoVAgQJ6U1MVXOaj8PK2l7WJ3RER9xtqwdhxkhw/edit?usp=sharing"",""สุพรรณบุรี!J475"")"),18)</f>
        <v>18</v>
      </c>
      <c r="K580" s="372">
        <f ca="1">IF(I580&gt;0,J580*100/I580,0)</f>
        <v>22.5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IFERROR(__xludf.DUMMYFUNCTION("IMPORTRANGE(""https://docs.google.com/spreadsheets/d/1SX6NBoVAgQJ6U1MVXOaj8PK2l7WJ3RER9xtqwdhxkhw/edit?usp=sharing"",""สุพรรณบุรี!M475"")"),178100.73)</f>
        <v>178100.73</v>
      </c>
      <c r="O580" s="373">
        <f t="shared" ref="O580:O584" ca="1" si="124">+IF(L580&gt;0,N580*100/L580,0)</f>
        <v>57.75365782476166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IFERROR(__xludf.DUMMYFUNCTION("IMPORTRANGE(""https://docs.google.com/spreadsheets/d/1SX6NBoVAgQJ6U1MVXOaj8PK2l7WJ3RER9xtqwdhxkhw/edit?usp=sharing"",""สุพรรณบุรี!M477"")"),178100.73)</f>
        <v>178100.73</v>
      </c>
      <c r="O582" s="169">
        <f t="shared" ca="1" si="124"/>
        <v>57.75365782476166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IFERROR(__xludf.DUMMYFUNCTION("IMPORTRANGE(""https://docs.google.com/spreadsheets/d/1SX6NBoVAgQJ6U1MVXOaj8PK2l7WJ3RER9xtqwdhxkhw/edit?usp=sharing"",""สุพรรณบุรี!M479"")"),178100.73)</f>
        <v>178100.73</v>
      </c>
      <c r="O584" s="169">
        <f t="shared" ca="1" si="124"/>
        <v>57.75365782476166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IFERROR(__xludf.DUMMYFUNCTION("IMPORTRANGE(""https://docs.google.com/spreadsheets/d/1SX6NBoVAgQJ6U1MVXOaj8PK2l7WJ3RER9xtqwdhxkhw/edit?usp=sharing"",""สุพรรณบุรี!M483"")"),99090)</f>
        <v>99090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IFERROR(__xludf.DUMMYFUNCTION("IMPORTRANGE(""https://docs.google.com/spreadsheets/d/1SX6NBoVAgQJ6U1MVXOaj8PK2l7WJ3RER9xtqwdhxkhw/edit?usp=sharing"",""สุพรรณบุรี!J484"")"),217)</f>
        <v>217</v>
      </c>
      <c r="K589" s="163">
        <f t="shared" ref="K589:K596" ca="1" si="125">IF(I589&gt;0,J589*100/I589,0)</f>
        <v>271.25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IFERROR(__xludf.DUMMYFUNCTION("IMPORTRANGE(""https://docs.google.com/spreadsheets/d/1SX6NBoVAgQJ6U1MVXOaj8PK2l7WJ3RER9xtqwdhxkhw/edit?usp=sharing"",""สุพรรณบุรี!J485"")"),140.62)</f>
        <v>140.62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IFERROR(__xludf.DUMMYFUNCTION("IMPORTRANGE(""https://docs.google.com/spreadsheets/d/1SX6NBoVAgQJ6U1MVXOaj8PK2l7WJ3RER9xtqwdhxkhw/edit?usp=sharing"",""สุพรรณบุรี!J486"")"),177)</f>
        <v>177</v>
      </c>
      <c r="K591" s="163">
        <f t="shared" ca="1" si="125"/>
        <v>221.25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IFERROR(__xludf.DUMMYFUNCTION("IMPORTRANGE(""https://docs.google.com/spreadsheets/d/1SX6NBoVAgQJ6U1MVXOaj8PK2l7WJ3RER9xtqwdhxkhw/edit?usp=sharing"",""สุพรรณบุรี!J487"")"),118.31)</f>
        <v>118.31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IFERROR(__xludf.DUMMYFUNCTION("IMPORTRANGE(""https://docs.google.com/spreadsheets/d/1SX6NBoVAgQJ6U1MVXOaj8PK2l7WJ3RER9xtqwdhxkhw/edit?usp=sharing"",""สุพรรณบุรี!J488"")"),92)</f>
        <v>92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IFERROR(__xludf.DUMMYFUNCTION("IMPORTRANGE(""https://docs.google.com/spreadsheets/d/1SX6NBoVAgQJ6U1MVXOaj8PK2l7WJ3RER9xtqwdhxkhw/edit?usp=sharing"",""สุพรรณบุรี!J489"")"),76.63)</f>
        <v>76.63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IFERROR(__xludf.DUMMYFUNCTION("IMPORTRANGE(""https://docs.google.com/spreadsheets/d/1SX6NBoVAgQJ6U1MVXOaj8PK2l7WJ3RER9xtqwdhxkhw/edit?usp=sharing"",""สุพรรณบุรี!J490"")"),18)</f>
        <v>18</v>
      </c>
      <c r="K595" s="163">
        <f t="shared" ca="1" si="125"/>
        <v>22.5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IFERROR(__xludf.DUMMYFUNCTION("IMPORTRANGE(""https://docs.google.com/spreadsheets/d/1SX6NBoVAgQJ6U1MVXOaj8PK2l7WJ3RER9xtqwdhxkhw/edit?usp=sharing"",""สุพรรณบุรี!J491"")"),13.9)</f>
        <v>13.9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IFERROR(__xludf.DUMMYFUNCTION("IMPORTRANGE(""https://docs.google.com/spreadsheets/d/1SX6NBoVAgQJ6U1MVXOaj8PK2l7WJ3RER9xtqwdhxkhw/edit?usp=sharing"",""สุพรรณบุรี!M492"")"),13895)</f>
        <v>13895</v>
      </c>
      <c r="O597" s="412">
        <f t="shared" ref="O597:O601" ca="1" si="126">+IF(L597&gt;0,N597*100/L597,0)</f>
        <v>156.12359550561797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IFERROR(__xludf.DUMMYFUNCTION("IMPORTRANGE(""https://docs.google.com/spreadsheets/d/1SX6NBoVAgQJ6U1MVXOaj8PK2l7WJ3RER9xtqwdhxkhw/edit?usp=sharing"",""สุพรรณบุรี!M494"")"),13895)</f>
        <v>13895</v>
      </c>
      <c r="O599" s="169">
        <f t="shared" ca="1" si="126"/>
        <v>156.12359550561797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IFERROR(__xludf.DUMMYFUNCTION("IMPORTRANGE(""https://docs.google.com/spreadsheets/d/1SX6NBoVAgQJ6U1MVXOaj8PK2l7WJ3RER9xtqwdhxkhw/edit?usp=sharing"",""สุพรรณบุรี!M496"")"),13895)</f>
        <v>13895</v>
      </c>
      <c r="O601" s="169">
        <f t="shared" ca="1" si="126"/>
        <v>156.12359550561797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IFERROR(__xludf.DUMMYFUNCTION("IMPORTRANGE(""https://docs.google.com/spreadsheets/d/1SX6NBoVAgQJ6U1MVXOaj8PK2l7WJ3RER9xtqwdhxkhw/edit?usp=sharing"",""สุพรรณบุรี!M500"")"),13895)</f>
        <v>13895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IFERROR(__xludf.DUMMYFUNCTION("IMPORTRANGE(""https://docs.google.com/spreadsheets/d/1SX6NBoVAgQJ6U1MVXOaj8PK2l7WJ3RER9xtqwdhxkhw/edit?usp=sharing"",""สุพรรณบุรี!J523"")"),16675061.59)</f>
        <v>16675061.59</v>
      </c>
      <c r="K628" s="343">
        <f t="shared" ref="K628:K635" ca="1" si="129">IF(I628&gt;0,J628*100/I628,0)</f>
        <v>76.535063948302579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IFERROR(__xludf.DUMMYFUNCTION("IMPORTRANGE(""https://docs.google.com/spreadsheets/d/1SX6NBoVAgQJ6U1MVXOaj8PK2l7WJ3RER9xtqwdhxkhw/edit?usp=sharing"",""สุพรรณบุรี!J524"")"),400)</f>
        <v>400</v>
      </c>
      <c r="K629" s="343">
        <f t="shared" ca="1" si="129"/>
        <v>77.821011673151745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IFERROR(__xludf.DUMMYFUNCTION("IMPORTRANGE(""https://docs.google.com/spreadsheets/d/1SX6NBoVAgQJ6U1MVXOaj8PK2l7WJ3RER9xtqwdhxkhw/edit?usp=sharing"",""สุพรรณบุรี!J525"")"),654946.49)</f>
        <v>654946.49</v>
      </c>
      <c r="K630" s="343">
        <f t="shared" ca="1" si="129"/>
        <v>16.921742295693814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IFERROR(__xludf.DUMMYFUNCTION("IMPORTRANGE(""https://docs.google.com/spreadsheets/d/1SX6NBoVAgQJ6U1MVXOaj8PK2l7WJ3RER9xtqwdhxkhw/edit?usp=sharing"",""สุพรรณบุรี!J526"")"),89)</f>
        <v>89</v>
      </c>
      <c r="K631" s="343">
        <f t="shared" ca="1" si="129"/>
        <v>112.65822784810126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IFERROR(__xludf.DUMMYFUNCTION("IMPORTRANGE(""https://docs.google.com/spreadsheets/d/1SX6NBoVAgQJ6U1MVXOaj8PK2l7WJ3RER9xtqwdhxkhw/edit?usp=sharing"",""สุพรรณบุรี!J527"")"),991503.75)</f>
        <v>991503.75</v>
      </c>
      <c r="K632" s="343">
        <f t="shared" ca="1" si="129"/>
        <v>42.534858546798169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IFERROR(__xludf.DUMMYFUNCTION("IMPORTRANGE(""https://docs.google.com/spreadsheets/d/1SX6NBoVAgQJ6U1MVXOaj8PK2l7WJ3RER9xtqwdhxkhw/edit?usp=sharing"",""สุพรรณบุรี!J528"")"),265)</f>
        <v>265</v>
      </c>
      <c r="K633" s="343">
        <f t="shared" ca="1" si="129"/>
        <v>50.189393939393938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2">
        <f ca="1">IFERROR(__xludf.DUMMYFUNCTION("IMPORTRANGE(""https://docs.google.com/spreadsheets/d/1SX6NBoVAgQJ6U1MVXOaj8PK2l7WJ3RER9xtqwdhxkhw/edit?usp=sharing"",""สุพรรณบุรี!J529"")"),16270000)</f>
        <v>16270000</v>
      </c>
      <c r="K634" s="343">
        <f t="shared" ca="1" si="129"/>
        <v>70.924149956408016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IFERROR(__xludf.DUMMYFUNCTION("IMPORTRANGE(""https://docs.google.com/spreadsheets/d/1SX6NBoVAgQJ6U1MVXOaj8PK2l7WJ3RER9xtqwdhxkhw/edit?usp=sharing"",""สุพรรณบุรี!I530"")"),568)</f>
        <v>568</v>
      </c>
      <c r="J635" s="505">
        <f ca="1">IFERROR(__xludf.DUMMYFUNCTION("IMPORTRANGE(""https://docs.google.com/spreadsheets/d/1SX6NBoVAgQJ6U1MVXOaj8PK2l7WJ3RER9xtqwdhxkhw/edit?usp=sharing"",""สุพรรณบุรี!J530"")"),370)</f>
        <v>370</v>
      </c>
      <c r="K635" s="487">
        <f t="shared" ca="1" si="129"/>
        <v>65.140845070422529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IFERROR(__xludf.DUMMYFUNCTION("IMPORTRANGE(""https://docs.google.com/spreadsheets/d/1SX6NBoVAgQJ6U1MVXOaj8PK2l7WJ3RER9xtqwdhxkhw/edit#gid=346597447"",""สุพรรณบุรี!J560"")"),7)</f>
        <v>7</v>
      </c>
      <c r="K665" s="538">
        <f ca="1">IF(I665&gt;0,J665*100/I665,0)</f>
        <v>43.75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IFERROR(__xludf.DUMMYFUNCTION("IMPORTRANGE(""https://docs.google.com/spreadsheets/d/1SX6NBoVAgQJ6U1MVXOaj8PK2l7WJ3RER9xtqwdhxkhw/edit#gid=346597447"",""สุพรรณบุรี!J561"")"),7)</f>
        <v>7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IFERROR(__xludf.DUMMYFUNCTION("IMPORTRANGE(""https://docs.google.com/spreadsheets/d/1SX6NBoVAgQJ6U1MVXOaj8PK2l7WJ3RER9xtqwdhxkhw/edit#gid=346597447"",""สุพรรณบุรี!J562"")"),81.31)</f>
        <v>81.31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IFERROR(__xludf.DUMMYFUNCTION("IMPORTRANGE(""https://docs.google.com/spreadsheets/d/1SX6NBoVAgQJ6U1MVXOaj8PK2l7WJ3RER9xtqwdhxkhw/edit#gid=346597447"",""สุพรรณบุรี!J563"")"),2)</f>
        <v>2</v>
      </c>
      <c r="K668" s="538">
        <f ca="1">IF(I668&gt;0,J668*100/I668,0)</f>
        <v>7.1428571428571432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IFERROR(__xludf.DUMMYFUNCTION("IMPORTRANGE(""https://docs.google.com/spreadsheets/d/1SX6NBoVAgQJ6U1MVXOaj8PK2l7WJ3RER9xtqwdhxkhw/edit#gid=346597447"",""สุพรรณบุรี!J564"")"),2)</f>
        <v>2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7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300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2003350</v>
      </c>
      <c r="M8" s="23">
        <f t="shared" ca="1" si="0"/>
        <v>1733493.32</v>
      </c>
      <c r="N8" s="23">
        <f t="shared" ca="1" si="0"/>
        <v>1751070.5699999998</v>
      </c>
      <c r="O8" s="22">
        <f t="shared" ref="O8:O16" ca="1" si="1">IF(L8&gt;0,N8*100/L8,0)</f>
        <v>87.407121571367938</v>
      </c>
      <c r="P8" s="22">
        <f t="shared" ref="P8:P16" ca="1" si="2">IF(M8&gt;0,N8*100/M8,0)</f>
        <v>101.01397852516672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2003350</v>
      </c>
      <c r="M10" s="30">
        <f t="shared" ca="1" si="4"/>
        <v>1733493.32</v>
      </c>
      <c r="N10" s="30">
        <f t="shared" ca="1" si="4"/>
        <v>1751070.5699999998</v>
      </c>
      <c r="O10" s="29">
        <f t="shared" ca="1" si="1"/>
        <v>87.407121571367938</v>
      </c>
      <c r="P10" s="29">
        <f t="shared" ca="1" si="2"/>
        <v>101.01397852516672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1586493.32</v>
      </c>
      <c r="N12" s="38">
        <f t="shared" ca="1" si="6"/>
        <v>1612070.5699999998</v>
      </c>
      <c r="O12" s="38">
        <f t="shared" ca="1" si="1"/>
        <v>86.840874296334192</v>
      </c>
      <c r="P12" s="38">
        <f t="shared" ca="1" si="2"/>
        <v>101.61218768951386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193891.5</v>
      </c>
      <c r="O14" s="38">
        <f t="shared" ca="1" si="1"/>
        <v>47.703653585926929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1673410</v>
      </c>
      <c r="M18" s="23">
        <f t="shared" ca="1" si="11"/>
        <v>1733493.32</v>
      </c>
      <c r="N18" s="23">
        <f t="shared" ca="1" si="11"/>
        <v>1557179.0699999998</v>
      </c>
      <c r="O18" s="22">
        <f t="shared" ref="O18:O20" ca="1" si="12">IF(L18&gt;0,N18*100/L18,0)</f>
        <v>93.054246717779847</v>
      </c>
      <c r="P18" s="22">
        <f t="shared" ref="P18:P26" ca="1" si="13">IF(M18&gt;0,N18*100/M18,0)</f>
        <v>89.828962825192747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1673410</v>
      </c>
      <c r="M20" s="30">
        <f t="shared" ca="1" si="15"/>
        <v>1733493.32</v>
      </c>
      <c r="N20" s="30">
        <f t="shared" ca="1" si="15"/>
        <v>1557179.0699999998</v>
      </c>
      <c r="O20" s="29">
        <f t="shared" ca="1" si="12"/>
        <v>93.054246717779847</v>
      </c>
      <c r="P20" s="29">
        <f t="shared" ca="1" si="13"/>
        <v>89.828962825192747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1586493.32</v>
      </c>
      <c r="N22" s="38">
        <f t="shared" ca="1" si="18"/>
        <v>1418179.0699999998</v>
      </c>
      <c r="O22" s="38">
        <f t="shared" ca="1" si="17"/>
        <v>92.909445692834808</v>
      </c>
      <c r="P22" s="38">
        <f t="shared" ca="1" si="13"/>
        <v>89.390799956220405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193891.5</v>
      </c>
      <c r="O28" s="22">
        <f t="shared" ref="O28:O30" ca="1" si="24">IF(L28&gt;0,N28*100/L28,0)</f>
        <v>58.765684669939986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193891.5</v>
      </c>
      <c r="O30" s="29">
        <f t="shared" ca="1" si="24"/>
        <v>58.765684669939986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193891.5</v>
      </c>
      <c r="O32" s="38">
        <f t="shared" ca="1" si="29"/>
        <v>58.765684669939986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193891.5</v>
      </c>
      <c r="O34" s="38">
        <f t="shared" ca="1" si="29"/>
        <v>58.765684669939986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1673410</v>
      </c>
      <c r="M37" s="54">
        <f t="shared" ca="1" si="33"/>
        <v>1733493.32</v>
      </c>
      <c r="N37" s="54">
        <f t="shared" ca="1" si="33"/>
        <v>1557179.0699999998</v>
      </c>
      <c r="O37" s="55">
        <f t="shared" ca="1" si="29"/>
        <v>93.054246717779847</v>
      </c>
      <c r="P37" s="55">
        <f t="shared" ca="1" si="25"/>
        <v>89.828962825192747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779228.07</v>
      </c>
      <c r="O41" s="77">
        <f t="shared" ref="O41:O43" ca="1" si="35">IF(L41&gt;0,N41*100/L41,0)</f>
        <v>93.197951202009335</v>
      </c>
      <c r="P41" s="77">
        <f t="shared" ref="P41:P43" ca="1" si="36">IF(M41&gt;0,N41*100/M41,0)</f>
        <v>93.197951202009335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779228.07</v>
      </c>
      <c r="O43" s="77">
        <f t="shared" ca="1" si="35"/>
        <v>93.197951202009335</v>
      </c>
      <c r="P43" s="77">
        <f t="shared" ca="1" si="36"/>
        <v>93.197951202009335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IFERROR(__xludf.DUMMYFUNCTION("IMPORTRANGE(""https://docs.google.com/spreadsheets/d/1Yj_ptqi66GCucihVvJfMjLAmec39IyEx_6qawtMGysU/edit?usp=sharing"",""สบก!R79"")"),779228.07)</f>
        <v>779228.07</v>
      </c>
      <c r="O45" s="38">
        <f ca="1">IF(L45&gt;0,N45*100/L45,0)</f>
        <v>93.197951202009335</v>
      </c>
      <c r="P45" s="38">
        <f ca="1">IF(M45&gt;0,N45*100/M45,0)</f>
        <v>93.197951202009335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145083.32</v>
      </c>
      <c r="N53" s="121">
        <f t="shared" ca="1" si="39"/>
        <v>131864</v>
      </c>
      <c r="O53" s="120">
        <f t="shared" ref="O53:O55" ca="1" si="40">IF(L53&gt;0,N53*100/L53,0)</f>
        <v>109.88666666666667</v>
      </c>
      <c r="P53" s="120">
        <f t="shared" ref="P53:P55" ca="1" si="41">IF(M53&gt;0,N53*100/M53,0)</f>
        <v>90.888463263730102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145083.32</v>
      </c>
      <c r="N55" s="121">
        <f t="shared" ca="1" si="43"/>
        <v>131864</v>
      </c>
      <c r="O55" s="120">
        <f t="shared" ca="1" si="40"/>
        <v>109.88666666666667</v>
      </c>
      <c r="P55" s="120">
        <f t="shared" ca="1" si="41"/>
        <v>90.888463263730102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IFERROR(__xludf.DUMMYFUNCTION("IMPORTRANGE(""https://docs.google.com/spreadsheets/d/1Yj_ptqi66GCucihVvJfMjLAmec39IyEx_6qawtMGysU/edit?usp=sharing"",""สบก!Z79"")"),145083.32)</f>
        <v>145083.32</v>
      </c>
      <c r="N57" s="49">
        <f ca="1">IFERROR(__xludf.DUMMYFUNCTION("IMPORTRANGE(""https://docs.google.com/spreadsheets/d/1Yj_ptqi66GCucihVvJfMjLAmec39IyEx_6qawtMGysU/edit?usp=sharing"",""สบก!AA79"")"),131864)</f>
        <v>131864</v>
      </c>
      <c r="O57" s="38">
        <f ca="1">IF(L57&gt;0,N57*100/L57,0)</f>
        <v>109.88666666666667</v>
      </c>
      <c r="P57" s="38">
        <f ca="1">IF(M57&gt;0,N57*100/M57,0)</f>
        <v>90.888463263730102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28400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28400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IFERROR(__xludf.DUMMYFUNCTION("IMPORTRANGE(""https://docs.google.com/spreadsheets/d/1Yj_ptqi66GCucihVvJfMjLAmec39IyEx_6qawtMGysU/edit?usp=sharing"",""สบก!BK79"")"),28400)</f>
        <v>28400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688910</v>
      </c>
      <c r="M329" s="152">
        <f t="shared" ca="1" si="98"/>
        <v>723910</v>
      </c>
      <c r="N329" s="152">
        <f t="shared" ca="1" si="98"/>
        <v>617687</v>
      </c>
      <c r="O329" s="151">
        <f t="shared" ref="O329:O331" ca="1" si="99">IF(L329&gt;0,N329*100/L329,0)</f>
        <v>89.661494244531212</v>
      </c>
      <c r="P329" s="151">
        <f t="shared" ref="P329:P331" ca="1" si="100">IF(M329&gt;0,N329*100/M329,0)</f>
        <v>85.326490862123748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688910</v>
      </c>
      <c r="M331" s="157">
        <f t="shared" ca="1" si="102"/>
        <v>723910</v>
      </c>
      <c r="N331" s="157">
        <f t="shared" ca="1" si="102"/>
        <v>617687</v>
      </c>
      <c r="O331" s="156">
        <f t="shared" ca="1" si="99"/>
        <v>89.661494244531212</v>
      </c>
      <c r="P331" s="156">
        <f t="shared" ca="1" si="100"/>
        <v>85.326490862123748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IFERROR(__xludf.DUMMYFUNCTION("IMPORTRANGE(""https://docs.google.com/spreadsheets/d/1Yj_ptqi66GCucihVvJfMjLAmec39IyEx_6qawtMGysU/edit?usp=sharing"",""สบก!DM79"")"),478687)</f>
        <v>478687</v>
      </c>
      <c r="O333" s="169">
        <f ca="1">IF(L333&gt;0,N333*100/L333,0)</f>
        <v>88.333302577918843</v>
      </c>
      <c r="P333" s="169">
        <f ca="1">IF(M333&gt;0,N333*100/M333,0)</f>
        <v>82.97429408399924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94.557823129251702</v>
      </c>
      <c r="P337" s="16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IFERROR(__xludf.DUMMYFUNCTION("IMPORTRANGE(""https://docs.google.com/spreadsheets/d/1SX6NBoVAgQJ6U1MVXOaj8PK2l7WJ3RER9xtqwdhxkhw/edit?usp=sharing"",""อ่างทอง!M242"")"),193891.5)</f>
        <v>193891.5</v>
      </c>
      <c r="O347" s="358">
        <f ca="1">+IF(L347&gt;0,N347*100/L347,0)</f>
        <v>58.765684669939986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IFERROR(__xludf.DUMMYFUNCTION("IMPORTRANGE(""https://docs.google.com/spreadsheets/d/1SX6NBoVAgQJ6U1MVXOaj8PK2l7WJ3RER9xtqwdhxkhw/edit?usp=sharing"",""อ่างทอง!J296"")"),30)</f>
        <v>30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IFERROR(__xludf.DUMMYFUNCTION("IMPORTRANGE(""https://docs.google.com/spreadsheets/d/1SX6NBoVAgQJ6U1MVXOaj8PK2l7WJ3RER9xtqwdhxkhw/edit?usp=sharing"",""อ่างทอง!M296"")"),31440)</f>
        <v>31440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IFERROR(__xludf.DUMMYFUNCTION("IMPORTRANGE(""https://docs.google.com/spreadsheets/d/1SX6NBoVAgQJ6U1MVXOaj8PK2l7WJ3RER9xtqwdhxkhw/edit?usp=sharing"",""อ่างทอง!J297"")"),10)</f>
        <v>10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IFERROR(__xludf.DUMMYFUNCTION("IMPORTRANGE(""https://docs.google.com/spreadsheets/d/1SX6NBoVAgQJ6U1MVXOaj8PK2l7WJ3RER9xtqwdhxkhw/edit?usp=sharing"",""อ่างทอง!M299"")"),31440)</f>
        <v>31440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IFERROR(__xludf.DUMMYFUNCTION("IMPORTRANGE(""https://docs.google.com/spreadsheets/d/1SX6NBoVAgQJ6U1MVXOaj8PK2l7WJ3RER9xtqwdhxkhw/edit?usp=sharing"",""อ่างทอง!M301"")"),31440)</f>
        <v>31440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IFERROR(__xludf.DUMMYFUNCTION("IMPORTRANGE(""https://docs.google.com/spreadsheets/d/1SX6NBoVAgQJ6U1MVXOaj8PK2l7WJ3RER9xtqwdhxkhw/edit?usp=sharing"",""อ่างทอง!M302"")"),17000)</f>
        <v>17000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IFERROR(__xludf.DUMMYFUNCTION("IMPORTRANGE(""https://docs.google.com/spreadsheets/d/1SX6NBoVAgQJ6U1MVXOaj8PK2l7WJ3RER9xtqwdhxkhw/edit?usp=sharing"",""อ่างทอง!M305"")"),14440)</f>
        <v>14440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IFERROR(__xludf.DUMMYFUNCTION("IMPORTRANGE(""https://docs.google.com/spreadsheets/d/1SX6NBoVAgQJ6U1MVXOaj8PK2l7WJ3RER9xtqwdhxkhw/edit?usp=sharing"",""อ่างทอง!J311"")"),10)</f>
        <v>10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IFERROR(__xludf.DUMMYFUNCTION("IMPORTRANGE(""https://docs.google.com/spreadsheets/d/1SX6NBoVAgQJ6U1MVXOaj8PK2l7WJ3RER9xtqwdhxkhw/edit?usp=sharing"",""อ่างทอง!M330"")"),40355.5)</f>
        <v>40355.5</v>
      </c>
      <c r="O435" s="412">
        <f t="shared" ref="O435:O439" ca="1" si="114">+IF(L435&gt;0,N435*100/L435,0)</f>
        <v>53.099342105263155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IFERROR(__xludf.DUMMYFUNCTION("IMPORTRANGE(""https://docs.google.com/spreadsheets/d/1SX6NBoVAgQJ6U1MVXOaj8PK2l7WJ3RER9xtqwdhxkhw/edit?usp=sharing"",""อ่างทอง!M332"")"),40355.5)</f>
        <v>40355.5</v>
      </c>
      <c r="O437" s="169">
        <f t="shared" ca="1" si="114"/>
        <v>53.099342105263155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IFERROR(__xludf.DUMMYFUNCTION("IMPORTRANGE(""https://docs.google.com/spreadsheets/d/1SX6NBoVAgQJ6U1MVXOaj8PK2l7WJ3RER9xtqwdhxkhw/edit?usp=sharing"",""อ่างทอง!M334"")"),40355.5)</f>
        <v>40355.5</v>
      </c>
      <c r="O439" s="169">
        <f t="shared" ca="1" si="114"/>
        <v>53.099342105263155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IFERROR(__xludf.DUMMYFUNCTION("IMPORTRANGE(""https://docs.google.com/spreadsheets/d/1SX6NBoVAgQJ6U1MVXOaj8PK2l7WJ3RER9xtqwdhxkhw/edit?usp=sharing"",""อ่างทอง!M335"")"),40355.5)</f>
        <v>40355.5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IFERROR(__xludf.DUMMYFUNCTION("IMPORTRANGE(""https://docs.google.com/spreadsheets/d/1SX6NBoVAgQJ6U1MVXOaj8PK2l7WJ3RER9xtqwdhxkhw/edit?usp=sharing"",""อ่างทอง!J459"")"),89)</f>
        <v>89</v>
      </c>
      <c r="K564" s="372">
        <f ca="1">IF(I564&gt;0,J564*100/I564,0)</f>
        <v>445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IFERROR(__xludf.DUMMYFUNCTION("IMPORTRANGE(""https://docs.google.com/spreadsheets/d/1SX6NBoVAgQJ6U1MVXOaj8PK2l7WJ3RER9xtqwdhxkhw/edit?usp=sharing"",""อ่างทอง!M459"")"),84656)</f>
        <v>84656</v>
      </c>
      <c r="O564" s="373">
        <f t="shared" ref="O564:O568" ca="1" si="122">+IF(L564&gt;0,N564*100/L564,0)</f>
        <v>71.839782756279703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IFERROR(__xludf.DUMMYFUNCTION("IMPORTRANGE(""https://docs.google.com/spreadsheets/d/1SX6NBoVAgQJ6U1MVXOaj8PK2l7WJ3RER9xtqwdhxkhw/edit?usp=sharing"",""อ่างทอง!M461"")"),84656)</f>
        <v>84656</v>
      </c>
      <c r="O566" s="169">
        <f t="shared" ca="1" si="122"/>
        <v>71.839782756279703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IFERROR(__xludf.DUMMYFUNCTION("IMPORTRANGE(""https://docs.google.com/spreadsheets/d/1SX6NBoVAgQJ6U1MVXOaj8PK2l7WJ3RER9xtqwdhxkhw/edit?usp=sharing"",""อ่างทอง!M463"")"),84656)</f>
        <v>84656</v>
      </c>
      <c r="O568" s="169">
        <f t="shared" ca="1" si="122"/>
        <v>71.839782756279703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IFERROR(__xludf.DUMMYFUNCTION("IMPORTRANGE(""https://docs.google.com/spreadsheets/d/1SX6NBoVAgQJ6U1MVXOaj8PK2l7WJ3RER9xtqwdhxkhw/edit?usp=sharing"",""อ่างทอง!M466"")"),84656)</f>
        <v>84656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IFERROR(__xludf.DUMMYFUNCTION("IMPORTRANGE(""https://docs.google.com/spreadsheets/d/1SX6NBoVAgQJ6U1MVXOaj8PK2l7WJ3RER9xtqwdhxkhw/edit?usp=sharing"",""อ่างทอง!J468"")"),89)</f>
        <v>89</v>
      </c>
      <c r="K573" s="202">
        <f ca="1">IF(I573&gt;0,J573*100/I573,0)</f>
        <v>445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IFERROR(__xludf.DUMMYFUNCTION("IMPORTRANGE(""https://docs.google.com/spreadsheets/d/1SX6NBoVAgQJ6U1MVXOaj8PK2l7WJ3RER9xtqwdhxkhw/edit?usp=sharing"",""อ่างทอง!J472"")"),26)</f>
        <v>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IFERROR(__xludf.DUMMYFUNCTION("IMPORTRANGE(""https://docs.google.com/spreadsheets/d/1SX6NBoVAgQJ6U1MVXOaj8PK2l7WJ3RER9xtqwdhxkhw/edit?usp=sharing"",""อ่างทอง!J507"")"),458)</f>
        <v>458</v>
      </c>
      <c r="K612" s="163">
        <f t="shared" ca="1" si="127"/>
        <v>572.5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IFERROR(__xludf.DUMMYFUNCTION("IMPORTRANGE(""https://docs.google.com/spreadsheets/d/1SX6NBoVAgQJ6U1MVXOaj8PK2l7WJ3RER9xtqwdhxkhw/edit?usp=sharing"",""อ่างทอง!J509"")"),458)</f>
        <v>458</v>
      </c>
      <c r="K614" s="163">
        <f t="shared" ca="1" si="127"/>
        <v>572.5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IFERROR(__xludf.DUMMYFUNCTION("IMPORTRANGE(""https://docs.google.com/spreadsheets/d/1SX6NBoVAgQJ6U1MVXOaj8PK2l7WJ3RER9xtqwdhxkhw/edit?usp=sharing"",""อ่างทอง!J515"")"),293)</f>
        <v>293</v>
      </c>
      <c r="K620" s="163">
        <f t="shared" ref="K620:K626" ca="1" si="128">IF(I$620&gt;0,J620*100/I$620,0)</f>
        <v>100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IFERROR(__xludf.DUMMYFUNCTION("IMPORTRANGE(""https://docs.google.com/spreadsheets/d/1SX6NBoVAgQJ6U1MVXOaj8PK2l7WJ3RER9xtqwdhxkhw/edit?usp=sharing"",""อ่างทอง!J516"")"),293)</f>
        <v>293</v>
      </c>
      <c r="K621" s="163">
        <f t="shared" ca="1" si="128"/>
        <v>100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IFERROR(__xludf.DUMMYFUNCTION("IMPORTRANGE(""https://docs.google.com/spreadsheets/d/1SX6NBoVAgQJ6U1MVXOaj8PK2l7WJ3RER9xtqwdhxkhw/edit?usp=sharing"",""อ่างทอง!J517"")"),293)</f>
        <v>293</v>
      </c>
      <c r="K622" s="163">
        <f t="shared" ca="1" si="128"/>
        <v>100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IFERROR(__xludf.DUMMYFUNCTION("IMPORTRANGE(""https://docs.google.com/spreadsheets/d/1SX6NBoVAgQJ6U1MVXOaj8PK2l7WJ3RER9xtqwdhxkhw/edit?usp=sharing"",""อ่างทอง!J519"")"),293)</f>
        <v>293</v>
      </c>
      <c r="K624" s="163">
        <f t="shared" ca="1" si="128"/>
        <v>100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IFERROR(__xludf.DUMMYFUNCTION("IMPORTRANGE(""https://docs.google.com/spreadsheets/d/1SX6NBoVAgQJ6U1MVXOaj8PK2l7WJ3RER9xtqwdhxkhw/edit?usp=sharing"",""อ่างทอง!J520"")"),293)</f>
        <v>293</v>
      </c>
      <c r="K625" s="163">
        <f t="shared" ca="1" si="128"/>
        <v>100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IFERROR(__xludf.DUMMYFUNCTION("IMPORTRANGE(""https://docs.google.com/spreadsheets/d/1SX6NBoVAgQJ6U1MVXOaj8PK2l7WJ3RER9xtqwdhxkhw/edit?usp=sharing"",""อ่างทอง!J521"")"),293)</f>
        <v>293</v>
      </c>
      <c r="K626" s="163">
        <f t="shared" ca="1" si="128"/>
        <v>100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IFERROR(__xludf.DUMMYFUNCTION("IMPORTRANGE(""https://docs.google.com/spreadsheets/d/1SX6NBoVAgQJ6U1MVXOaj8PK2l7WJ3RER9xtqwdhxkhw/edit?usp=sharing"",""อ่างทอง!J523"")"),270000)</f>
        <v>270000</v>
      </c>
      <c r="K628" s="343">
        <f t="shared" ref="K628:K635" ca="1" si="129">IF(I628&gt;0,J628*100/I628,0)</f>
        <v>52.941176470588232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IFERROR(__xludf.DUMMYFUNCTION("IMPORTRANGE(""https://docs.google.com/spreadsheets/d/1SX6NBoVAgQJ6U1MVXOaj8PK2l7WJ3RER9xtqwdhxkhw/edit?usp=sharing"",""อ่างทอง!J524"")"),9)</f>
        <v>9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IFERROR(__xludf.DUMMYFUNCTION("IMPORTRANGE(""https://docs.google.com/spreadsheets/d/1SX6NBoVAgQJ6U1MVXOaj8PK2l7WJ3RER9xtqwdhxkhw/edit?usp=sharing"",""อ่างทอง!J525"")"),128439.45)</f>
        <v>128439.45</v>
      </c>
      <c r="K630" s="343">
        <f t="shared" ca="1" si="129"/>
        <v>75.737984135643046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IFERROR(__xludf.DUMMYFUNCTION("IMPORTRANGE(""https://docs.google.com/spreadsheets/d/1SX6NBoVAgQJ6U1MVXOaj8PK2l7WJ3RER9xtqwdhxkhw/edit?usp=sharing"",""อ่างทอง!J527"")"),38669.81)</f>
        <v>38669.81</v>
      </c>
      <c r="K632" s="343">
        <f t="shared" ca="1" si="129"/>
        <v>98.033986803500852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IFERROR(__xludf.DUMMYFUNCTION("IMPORTRANGE(""https://docs.google.com/spreadsheets/d/1SX6NBoVAgQJ6U1MVXOaj8PK2l7WJ3RER9xtqwdhxkhw/edit?usp=sharing"",""อ่างทอง!J528"")"),52)</f>
        <v>52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4165168</v>
      </c>
      <c r="M8" s="23">
        <f t="shared" ca="1" si="0"/>
        <v>3356130</v>
      </c>
      <c r="N8" s="23">
        <f t="shared" ca="1" si="0"/>
        <v>3209618.44</v>
      </c>
      <c r="O8" s="22">
        <f t="shared" ref="O8:O16" ca="1" si="1">IF(L8&gt;0,N8*100/L8,0)</f>
        <v>77.05855898249483</v>
      </c>
      <c r="P8" s="22">
        <f t="shared" ref="P8:P16" ca="1" si="2">IF(M8&gt;0,N8*100/M8,0)</f>
        <v>95.634508794355398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4165168</v>
      </c>
      <c r="M10" s="30">
        <f t="shared" ca="1" si="4"/>
        <v>3356130</v>
      </c>
      <c r="N10" s="30">
        <f t="shared" ca="1" si="4"/>
        <v>3209618.44</v>
      </c>
      <c r="O10" s="29">
        <f t="shared" ca="1" si="1"/>
        <v>77.05855898249483</v>
      </c>
      <c r="P10" s="29">
        <f t="shared" ca="1" si="2"/>
        <v>95.634508794355398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3875068</v>
      </c>
      <c r="M12" s="38">
        <f t="shared" ca="1" si="6"/>
        <v>3066030</v>
      </c>
      <c r="N12" s="38">
        <f t="shared" ca="1" si="6"/>
        <v>2919518.44</v>
      </c>
      <c r="O12" s="38">
        <f t="shared" ca="1" si="1"/>
        <v>75.341089240240436</v>
      </c>
      <c r="P12" s="38">
        <f t="shared" ca="1" si="2"/>
        <v>95.22145706336859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2380768</v>
      </c>
      <c r="M14" s="38">
        <f t="shared" si="8"/>
        <v>0</v>
      </c>
      <c r="N14" s="38">
        <f t="shared" ca="1" si="8"/>
        <v>735920</v>
      </c>
      <c r="O14" s="38">
        <f t="shared" ca="1" si="1"/>
        <v>30.911033750453637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3356130</v>
      </c>
      <c r="N18" s="23">
        <f t="shared" ca="1" si="11"/>
        <v>2473698.44</v>
      </c>
      <c r="O18" s="22">
        <f t="shared" ref="O18:O20" ca="1" si="12">IF(L18&gt;0,N18*100/L18,0)</f>
        <v>79.018140291866118</v>
      </c>
      <c r="P18" s="22">
        <f t="shared" ref="P18:P26" ca="1" si="13">IF(M18&gt;0,N18*100/M18,0)</f>
        <v>73.706871903055003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3356130</v>
      </c>
      <c r="N20" s="30">
        <f t="shared" ca="1" si="15"/>
        <v>2473698.44</v>
      </c>
      <c r="O20" s="29">
        <f t="shared" ca="1" si="12"/>
        <v>79.018140291866118</v>
      </c>
      <c r="P20" s="29">
        <f t="shared" ca="1" si="13"/>
        <v>73.706871903055003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3066030</v>
      </c>
      <c r="N22" s="38">
        <f t="shared" ca="1" si="18"/>
        <v>2183598.44</v>
      </c>
      <c r="O22" s="38">
        <f t="shared" ca="1" si="17"/>
        <v>76.875223424498628</v>
      </c>
      <c r="P22" s="38">
        <f t="shared" ca="1" si="13"/>
        <v>71.219082657377783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1034623</v>
      </c>
      <c r="M28" s="23">
        <f t="shared" si="23"/>
        <v>0</v>
      </c>
      <c r="N28" s="23">
        <f t="shared" ca="1" si="23"/>
        <v>735920</v>
      </c>
      <c r="O28" s="22">
        <f t="shared" ref="O28:O30" ca="1" si="24">IF(L28&gt;0,N28*100/L28,0)</f>
        <v>71.129290572508054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1034623</v>
      </c>
      <c r="M30" s="30">
        <f t="shared" si="27"/>
        <v>0</v>
      </c>
      <c r="N30" s="30">
        <f t="shared" ca="1" si="27"/>
        <v>735920</v>
      </c>
      <c r="O30" s="29">
        <f t="shared" ca="1" si="24"/>
        <v>71.129290572508054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1034623</v>
      </c>
      <c r="M32" s="38">
        <f t="shared" si="30"/>
        <v>0</v>
      </c>
      <c r="N32" s="38">
        <f t="shared" ca="1" si="30"/>
        <v>735920</v>
      </c>
      <c r="O32" s="38">
        <f t="shared" ca="1" si="29"/>
        <v>71.129290572508054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1034623</v>
      </c>
      <c r="M34" s="38">
        <f t="shared" si="32"/>
        <v>0</v>
      </c>
      <c r="N34" s="38">
        <f t="shared" ca="1" si="32"/>
        <v>735920</v>
      </c>
      <c r="O34" s="38">
        <f t="shared" ca="1" si="29"/>
        <v>71.129290572508054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3356130</v>
      </c>
      <c r="N37" s="54">
        <f t="shared" ca="1" si="33"/>
        <v>2473698.44</v>
      </c>
      <c r="O37" s="55">
        <f t="shared" ca="1" si="29"/>
        <v>79.018140291866118</v>
      </c>
      <c r="P37" s="55">
        <f t="shared" ca="1" si="25"/>
        <v>73.706871903055003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622100</v>
      </c>
      <c r="N41" s="78">
        <f t="shared" ca="1" si="34"/>
        <v>524897.32999999996</v>
      </c>
      <c r="O41" s="77">
        <f t="shared" ref="O41:O43" ca="1" si="35">IF(L41&gt;0,N41*100/L41,0)</f>
        <v>85.474243608532802</v>
      </c>
      <c r="P41" s="77">
        <f t="shared" ref="P41:P43" ca="1" si="36">IF(M41&gt;0,N41*100/M41,0)</f>
        <v>84.375073139366648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622100</v>
      </c>
      <c r="N43" s="78">
        <f t="shared" ca="1" si="38"/>
        <v>524897.32999999996</v>
      </c>
      <c r="O43" s="77">
        <f t="shared" ca="1" si="35"/>
        <v>85.474243608532802</v>
      </c>
      <c r="P43" s="77">
        <f t="shared" ca="1" si="36"/>
        <v>84.375073139366648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IFERROR(__xludf.DUMMYFUNCTION("IMPORTRANGE(""https://docs.google.com/spreadsheets/d/1Yj_ptqi66GCucihVvJfMjLAmec39IyEx_6qawtMGysU/edit?usp=sharing"",""สบก!Q60"")"),622100)</f>
        <v>622100</v>
      </c>
      <c r="N45" s="49">
        <f ca="1">IFERROR(__xludf.DUMMYFUNCTION("IMPORTRANGE(""https://docs.google.com/spreadsheets/d/1Yj_ptqi66GCucihVvJfMjLAmec39IyEx_6qawtMGysU/edit?usp=sharing"",""สบก!R60"")"),524897.33)</f>
        <v>524897.32999999996</v>
      </c>
      <c r="O45" s="38">
        <f ca="1">IF(L45&gt;0,N45*100/L45,0)</f>
        <v>85.474243608532802</v>
      </c>
      <c r="P45" s="38">
        <f ca="1">IF(M45&gt;0,N45*100/M45,0)</f>
        <v>84.375073139366648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317365</v>
      </c>
      <c r="N53" s="121">
        <f t="shared" ca="1" si="39"/>
        <v>267440</v>
      </c>
      <c r="O53" s="120">
        <f t="shared" ref="O53:O55" ca="1" si="40">IF(L53&gt;0,N53*100/L53,0)</f>
        <v>100.16479400749064</v>
      </c>
      <c r="P53" s="120">
        <f t="shared" ref="P53:P55" ca="1" si="41">IF(M53&gt;0,N53*100/M53,0)</f>
        <v>84.268901737746759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317365</v>
      </c>
      <c r="N55" s="121">
        <f t="shared" ca="1" si="43"/>
        <v>267440</v>
      </c>
      <c r="O55" s="120">
        <f t="shared" ca="1" si="40"/>
        <v>100.16479400749064</v>
      </c>
      <c r="P55" s="120">
        <f t="shared" ca="1" si="41"/>
        <v>84.268901737746759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IFERROR(__xludf.DUMMYFUNCTION("IMPORTRANGE(""https://docs.google.com/spreadsheets/d/1Yj_ptqi66GCucihVvJfMjLAmec39IyEx_6qawtMGysU/edit?usp=sharing"",""สบก!Z60"")"),317365)</f>
        <v>317365</v>
      </c>
      <c r="N57" s="49">
        <f ca="1">IFERROR(__xludf.DUMMYFUNCTION("IMPORTRANGE(""https://docs.google.com/spreadsheets/d/1Yj_ptqi66GCucihVvJfMjLAmec39IyEx_6qawtMGysU/edit?usp=sharing"",""สบก!AA60"")"),267440)</f>
        <v>267440</v>
      </c>
      <c r="O57" s="38">
        <f ca="1">IF(L57&gt;0,N57*100/L57,0)</f>
        <v>100.16479400749064</v>
      </c>
      <c r="P57" s="38">
        <f ca="1">IF(M57&gt;0,N57*100/M57,0)</f>
        <v>84.268901737746759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1037520</v>
      </c>
      <c r="N66" s="152">
        <f t="shared" ca="1" si="45"/>
        <v>651058.11</v>
      </c>
      <c r="O66" s="151">
        <f t="shared" ref="O66:O68" ca="1" si="46">IF(L66&gt;0,N66*100/L66,0)</f>
        <v>64.891668493969902</v>
      </c>
      <c r="P66" s="151">
        <f t="shared" ref="P66:P68" ca="1" si="47">IF(M66&gt;0,N66*100/M66,0)</f>
        <v>62.751379250520472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1037520</v>
      </c>
      <c r="N68" s="157">
        <f t="shared" ca="1" si="49"/>
        <v>651058.11</v>
      </c>
      <c r="O68" s="156">
        <f t="shared" ca="1" si="46"/>
        <v>64.891668493969902</v>
      </c>
      <c r="P68" s="156">
        <f t="shared" ca="1" si="47"/>
        <v>62.751379250520472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IFERROR(__xludf.DUMMYFUNCTION("IMPORTRANGE(""https://docs.google.com/spreadsheets/d/1Yj_ptqi66GCucihVvJfMjLAmec39IyEx_6qawtMGysU/edit?usp=sharing"",""สบก!AI60"")"),747420)</f>
        <v>747420</v>
      </c>
      <c r="N70" s="169">
        <f ca="1">IFERROR(__xludf.DUMMYFUNCTION("IMPORTRANGE(""https://docs.google.com/spreadsheets/d/1Yj_ptqi66GCucihVvJfMjLAmec39IyEx_6qawtMGysU/edit?usp=sharing"",""สบก!AJ60"")"),360958.11)</f>
        <v>360958.11</v>
      </c>
      <c r="O70" s="169">
        <f ca="1">IF(L70&gt;0,N70*100/L70,0)</f>
        <v>50.611064217610767</v>
      </c>
      <c r="P70" s="169">
        <f ca="1">IF(M70&gt;0,N70*100/M70,0)</f>
        <v>48.293878943565865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149941</v>
      </c>
      <c r="O140" s="151">
        <f t="shared" ref="O140:O142" ca="1" si="65">IF(L140&gt;0,N140*100/L140,0)</f>
        <v>58.708300704776818</v>
      </c>
      <c r="P140" s="151">
        <f t="shared" ref="P140:P142" ca="1" si="66">IF(M140&gt;0,N140*100/M140,0)</f>
        <v>58.708300704776818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149941</v>
      </c>
      <c r="O142" s="156">
        <f t="shared" ca="1" si="65"/>
        <v>58.708300704776818</v>
      </c>
      <c r="P142" s="156">
        <f t="shared" ca="1" si="66"/>
        <v>58.708300704776818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IFERROR(__xludf.DUMMYFUNCTION("IMPORTRANGE(""https://docs.google.com/spreadsheets/d/1Yj_ptqi66GCucihVvJfMjLAmec39IyEx_6qawtMGysU/edit?usp=sharing"",""สบก!BK60"")"),149941)</f>
        <v>149941</v>
      </c>
      <c r="O144" s="169">
        <f ca="1">IF(L144&gt;0,N144*100/L144,0)</f>
        <v>58.708300704776818</v>
      </c>
      <c r="P144" s="169">
        <f ca="1">IF(M144&gt;0,N144*100/M144,0)</f>
        <v>58.708300704776818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IFERROR(__xludf.DUMMYFUNCTION("IMPORTRANGE(""https://docs.google.com/spreadsheets/d/1SX6NBoVAgQJ6U1MVXOaj8PK2l7WJ3RER9xtqwdhxkhw/edit?usp=sharing"",""จันทบุรี!J84"")"),256)</f>
        <v>256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IFERROR(__xludf.DUMMYFUNCTION("IMPORTRANGE(""https://docs.google.com/spreadsheets/d/1SX6NBoVAgQJ6U1MVXOaj8PK2l7WJ3RER9xtqwdhxkhw/edit?usp=sharing"",""จันทบุรี!J85"")"),256)</f>
        <v>256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162330</v>
      </c>
      <c r="O250" s="151">
        <f t="shared" ref="O250:O252" ca="1" si="78">IF(L250&gt;0,N250*100/L250,0)</f>
        <v>81.572864321608037</v>
      </c>
      <c r="P250" s="151">
        <f t="shared" ref="P250:P252" ca="1" si="79">IF(M250&gt;0,N250*100/M250,0)</f>
        <v>81.572864321608037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162330</v>
      </c>
      <c r="O252" s="156">
        <f t="shared" ca="1" si="78"/>
        <v>81.572864321608037</v>
      </c>
      <c r="P252" s="156">
        <f t="shared" ca="1" si="79"/>
        <v>81.572864321608037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IFERROR(__xludf.DUMMYFUNCTION("IMPORTRANGE(""https://docs.google.com/spreadsheets/d/1Yj_ptqi66GCucihVvJfMjLAmec39IyEx_6qawtMGysU/edit?usp=sharing"",""สบก!CC60"")"),162330)</f>
        <v>162330</v>
      </c>
      <c r="O254" s="169">
        <f ca="1">IF(L254&gt;0,N254*100/L254,0)</f>
        <v>81.572864321608037</v>
      </c>
      <c r="P254" s="169">
        <f ca="1">IF(M254&gt;0,N254*100/M254,0)</f>
        <v>81.572864321608037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IFERROR(__xludf.DUMMYFUNCTION("IMPORTRANGE(""https://docs.google.com/spreadsheets/d/1SX6NBoVAgQJ6U1MVXOaj8PK2l7WJ3RER9xtqwdhxkhw/edit?usp=sharing"",""จันทบุรี!J228"")"),152)</f>
        <v>152</v>
      </c>
      <c r="K328" s="318">
        <f ca="1">IF(I328&gt;0,J328*100/I328,0)</f>
        <v>95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850250</v>
      </c>
      <c r="N329" s="152">
        <f t="shared" ca="1" si="98"/>
        <v>643537</v>
      </c>
      <c r="O329" s="151">
        <f t="shared" ref="O329:O331" ca="1" si="99">IF(L329&gt;0,N329*100/L329,0)</f>
        <v>89.722830254444062</v>
      </c>
      <c r="P329" s="151">
        <f t="shared" ref="P329:P331" ca="1" si="100">IF(M329&gt;0,N329*100/M329,0)</f>
        <v>75.687974125257284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850250</v>
      </c>
      <c r="N331" s="157">
        <f t="shared" ca="1" si="102"/>
        <v>643537</v>
      </c>
      <c r="O331" s="156">
        <f t="shared" ca="1" si="99"/>
        <v>89.722830254444062</v>
      </c>
      <c r="P331" s="156">
        <f t="shared" ca="1" si="100"/>
        <v>75.687974125257284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IFERROR(__xludf.DUMMYFUNCTION("IMPORTRANGE(""https://docs.google.com/spreadsheets/d/1Yj_ptqi66GCucihVvJfMjLAmec39IyEx_6qawtMGysU/edit?usp=sharing"",""สบก!DL60"")"),850250)</f>
        <v>850250</v>
      </c>
      <c r="N333" s="169">
        <f ca="1">IFERROR(__xludf.DUMMYFUNCTION("IMPORTRANGE(""https://docs.google.com/spreadsheets/d/1Yj_ptqi66GCucihVvJfMjLAmec39IyEx_6qawtMGysU/edit?usp=sharing"",""สบก!DM60"")"),643537)</f>
        <v>643537</v>
      </c>
      <c r="O333" s="169">
        <f ca="1">IF(L333&gt;0,N333*100/L333,0)</f>
        <v>89.722830254444062</v>
      </c>
      <c r="P333" s="169">
        <f ca="1">IF(M333&gt;0,N333*100/M333,0)</f>
        <v>75.687974125257284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IFERROR(__xludf.DUMMYFUNCTION("IMPORTRANGE(""https://docs.google.com/spreadsheets/d/1SX6NBoVAgQJ6U1MVXOaj8PK2l7WJ3RER9xtqwdhxkhw/edit?usp=sharing"",""จันทบุรี!J234"")"),215)</f>
        <v>215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IFERROR(__xludf.DUMMYFUNCTION("IMPORTRANGE(""https://docs.google.com/spreadsheets/d/1SX6NBoVAgQJ6U1MVXOaj8PK2l7WJ3RER9xtqwdhxkhw/edit?usp=sharing"",""จันทบุรี!J235"")"),2831.12999999999)</f>
        <v>2831.1299999999901</v>
      </c>
      <c r="K340" s="343">
        <f t="shared" ca="1" si="103"/>
        <v>102.95018181818146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IFERROR(__xludf.DUMMYFUNCTION("IMPORTRANGE(""https://docs.google.com/spreadsheets/d/1SX6NBoVAgQJ6U1MVXOaj8PK2l7WJ3RER9xtqwdhxkhw/edit?usp=sharing"",""จันทบุรี!J236"")"),170)</f>
        <v>170</v>
      </c>
      <c r="K341" s="343">
        <f t="shared" ca="1" si="103"/>
        <v>106.25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IFERROR(__xludf.DUMMYFUNCTION("IMPORTRANGE(""https://docs.google.com/spreadsheets/d/1SX6NBoVAgQJ6U1MVXOaj8PK2l7WJ3RER9xtqwdhxkhw/edit?usp=sharing"",""จันทบุรี!J237"")"),2138.06)</f>
        <v>2138.06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IFERROR(__xludf.DUMMYFUNCTION("IMPORTRANGE(""https://docs.google.com/spreadsheets/d/1SX6NBoVAgQJ6U1MVXOaj8PK2l7WJ3RER9xtqwdhxkhw/edit?usp=sharing"",""จันทบุรี!J240"")"),152)</f>
        <v>152</v>
      </c>
      <c r="K345" s="343">
        <f t="shared" ca="1" si="103"/>
        <v>95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IFERROR(__xludf.DUMMYFUNCTION("IMPORTRANGE(""https://docs.google.com/spreadsheets/d/1SX6NBoVAgQJ6U1MVXOaj8PK2l7WJ3RER9xtqwdhxkhw/edit?usp=sharing"",""จันทบุรี!J241"")"),1838.79)</f>
        <v>1838.79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IFERROR(__xludf.DUMMYFUNCTION("IMPORTRANGE(""https://docs.google.com/spreadsheets/d/1SX6NBoVAgQJ6U1MVXOaj8PK2l7WJ3RER9xtqwdhxkhw/edit?usp=sharing"",""จันทบุรี!L242"")"),1034623)</f>
        <v>1034623</v>
      </c>
      <c r="M347" s="358"/>
      <c r="N347" s="358">
        <f ca="1">IFERROR(__xludf.DUMMYFUNCTION("IMPORTRANGE(""https://docs.google.com/spreadsheets/d/1SX6NBoVAgQJ6U1MVXOaj8PK2l7WJ3RER9xtqwdhxkhw/edit?usp=sharing"",""จันทบุรี!M242"")"),735920)</f>
        <v>735920</v>
      </c>
      <c r="O347" s="358">
        <f ca="1">+IF(L347&gt;0,N347*100/L347,0)</f>
        <v>71.129290572508054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IFERROR(__xludf.DUMMYFUNCTION("IMPORTRANGE(""https://docs.google.com/spreadsheets/d/1SX6NBoVAgQJ6U1MVXOaj8PK2l7WJ3RER9xtqwdhxkhw/edit?usp=sharing"",""จันทบุรี!M275"")"),441651)</f>
        <v>441651</v>
      </c>
      <c r="O380" s="373">
        <f ca="1">+IF(L380&gt;0,N380*100/L380,0)</f>
        <v>95.981875081496938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IFERROR(__xludf.DUMMYFUNCTION("IMPORTRANGE(""https://docs.google.com/spreadsheets/d/1SX6NBoVAgQJ6U1MVXOaj8PK2l7WJ3RER9xtqwdhxkhw/edit?usp=sharing"",""จันทบุรี!M278"")"),441651)</f>
        <v>441651</v>
      </c>
      <c r="O383" s="165">
        <f t="shared" ca="1" si="109"/>
        <v>95.981875081496938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IFERROR(__xludf.DUMMYFUNCTION("IMPORTRANGE(""https://docs.google.com/spreadsheets/d/1SX6NBoVAgQJ6U1MVXOaj8PK2l7WJ3RER9xtqwdhxkhw/edit?usp=sharing"",""จันทบุรี!M280"")"),441651)</f>
        <v>441651</v>
      </c>
      <c r="O385" s="169">
        <f t="shared" ca="1" si="109"/>
        <v>95.981875081496938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IFERROR(__xludf.DUMMYFUNCTION("IMPORTRANGE(""https://docs.google.com/spreadsheets/d/1SX6NBoVAgQJ6U1MVXOaj8PK2l7WJ3RER9xtqwdhxkhw/edit?usp=sharing"",""จันทบุรี!M281"")"),114501)</f>
        <v>114501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IFERROR(__xludf.DUMMYFUNCTION("IMPORTRANGE(""https://docs.google.com/spreadsheets/d/1SX6NBoVAgQJ6U1MVXOaj8PK2l7WJ3RER9xtqwdhxkhw/edit?usp=sharing"",""จันทบุรี!M296"")"),37745)</f>
        <v>37745</v>
      </c>
      <c r="O401" s="373">
        <f ca="1">+IF(L401&gt;0,N401*100/L401,0)</f>
        <v>26.110265633646929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IFERROR(__xludf.DUMMYFUNCTION("IMPORTRANGE(""https://docs.google.com/spreadsheets/d/1SX6NBoVAgQJ6U1MVXOaj8PK2l7WJ3RER9xtqwdhxkhw/edit?usp=sharing"",""จันทบุรี!M299"")"),37745)</f>
        <v>37745</v>
      </c>
      <c r="O404" s="169">
        <f t="shared" ca="1" si="112"/>
        <v>26.110265633646929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IFERROR(__xludf.DUMMYFUNCTION("IMPORTRANGE(""https://docs.google.com/spreadsheets/d/1SX6NBoVAgQJ6U1MVXOaj8PK2l7WJ3RER9xtqwdhxkhw/edit?usp=sharing"",""จันทบุรี!M301"")"),37745)</f>
        <v>37745</v>
      </c>
      <c r="O406" s="169">
        <f t="shared" ca="1" si="112"/>
        <v>26.110265633646929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IFERROR(__xludf.DUMMYFUNCTION("IMPORTRANGE(""https://docs.google.com/spreadsheets/d/1SX6NBoVAgQJ6U1MVXOaj8PK2l7WJ3RER9xtqwdhxkhw/edit?usp=sharing"",""จันทบุรี!M305"")"),7690)</f>
        <v>7690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IFERROR(__xludf.DUMMYFUNCTION("IMPORTRANGE(""https://docs.google.com/spreadsheets/d/1SX6NBoVAgQJ6U1MVXOaj8PK2l7WJ3RER9xtqwdhxkhw/edit?usp=sharing"",""จันทบุรี!J350"")"),11708)</f>
        <v>11708</v>
      </c>
      <c r="K455" s="372">
        <f ca="1">IF(I455&gt;0,J455*100/I455,0)</f>
        <v>64.290813244742182</v>
      </c>
      <c r="L455" s="373">
        <f ca="1">IFERROR(__xludf.DUMMYFUNCTION("IMPORTRANGE(""https://docs.google.com/spreadsheets/d/1SX6NBoVAgQJ6U1MVXOaj8PK2l7WJ3RER9xtqwdhxkhw/edit?usp=sharing"",""จันทบุรี!L350"")"),164953)</f>
        <v>164953</v>
      </c>
      <c r="M455" s="373"/>
      <c r="N455" s="373">
        <f ca="1">IFERROR(__xludf.DUMMYFUNCTION("IMPORTRANGE(""https://docs.google.com/spreadsheets/d/1SX6NBoVAgQJ6U1MVXOaj8PK2l7WJ3RER9xtqwdhxkhw/edit?usp=sharing"",""จันทบุรี!M350"")"),51380)</f>
        <v>51380</v>
      </c>
      <c r="O455" s="373">
        <f t="shared" ref="O455:O459" ca="1" si="116">+IF(L455&gt;0,N455*100/L455,0)</f>
        <v>31.148266475905256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IFERROR(__xludf.DUMMYFUNCTION("IMPORTRANGE(""https://docs.google.com/spreadsheets/d/1SX6NBoVAgQJ6U1MVXOaj8PK2l7WJ3RER9xtqwdhxkhw/edit?usp=sharing"",""จันทบุรี!L352"")"),164953)</f>
        <v>164953</v>
      </c>
      <c r="M457" s="165"/>
      <c r="N457" s="169">
        <f ca="1">IFERROR(__xludf.DUMMYFUNCTION("IMPORTRANGE(""https://docs.google.com/spreadsheets/d/1SX6NBoVAgQJ6U1MVXOaj8PK2l7WJ3RER9xtqwdhxkhw/edit?usp=sharing"",""จันทบุรี!M352"")"),51380)</f>
        <v>51380</v>
      </c>
      <c r="O457" s="169">
        <f t="shared" ca="1" si="116"/>
        <v>31.148266475905256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IFERROR(__xludf.DUMMYFUNCTION("IMPORTRANGE(""https://docs.google.com/spreadsheets/d/1SX6NBoVAgQJ6U1MVXOaj8PK2l7WJ3RER9xtqwdhxkhw/edit?usp=sharing"",""จันทบุรี!L354"")"),164953)</f>
        <v>164953</v>
      </c>
      <c r="M459" s="169"/>
      <c r="N459" s="169">
        <f ca="1">IFERROR(__xludf.DUMMYFUNCTION("IMPORTRANGE(""https://docs.google.com/spreadsheets/d/1SX6NBoVAgQJ6U1MVXOaj8PK2l7WJ3RER9xtqwdhxkhw/edit?usp=sharing"",""จันทบุรี!M354"")"),51380)</f>
        <v>51380</v>
      </c>
      <c r="O459" s="169">
        <f t="shared" ca="1" si="116"/>
        <v>31.148266475905256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IFERROR(__xludf.DUMMYFUNCTION("IMPORTRANGE(""https://docs.google.com/spreadsheets/d/1SX6NBoVAgQJ6U1MVXOaj8PK2l7WJ3RER9xtqwdhxkhw/edit?usp=sharing"",""จันทบุรี!M358"")"),51380)</f>
        <v>51380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IFERROR(__xludf.DUMMYFUNCTION("IMPORTRANGE(""https://docs.google.com/spreadsheets/d/1SX6NBoVAgQJ6U1MVXOaj8PK2l7WJ3RER9xtqwdhxkhw/edit?usp=sharing"",""จันทบุรี!J359"")"),11708)</f>
        <v>11708</v>
      </c>
      <c r="K464" s="269">
        <f t="shared" ref="K464:K515" ca="1" si="117">IF(I464&gt;0,J464*100/I464,0)</f>
        <v>64.290813244742182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IFERROR(__xludf.DUMMYFUNCTION("IMPORTRANGE(""https://docs.google.com/spreadsheets/d/1SX6NBoVAgQJ6U1MVXOaj8PK2l7WJ3RER9xtqwdhxkhw/edit?usp=sharing"",""จันทบุรี!J376"")"),11708)</f>
        <v>11708</v>
      </c>
      <c r="K481" s="202">
        <f t="shared" ca="1" si="117"/>
        <v>64.290813244742182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IFERROR(__xludf.DUMMYFUNCTION("IMPORTRANGE(""https://docs.google.com/spreadsheets/d/1SX6NBoVAgQJ6U1MVXOaj8PK2l7WJ3RER9xtqwdhxkhw/edit?usp=sharing"",""จันทบุรี!J377"")"),939)</f>
        <v>939</v>
      </c>
      <c r="K482" s="163">
        <f t="shared" ca="1" si="117"/>
        <v>66.080225193525692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IFERROR(__xludf.DUMMYFUNCTION("IMPORTRANGE(""https://docs.google.com/spreadsheets/d/1SX6NBoVAgQJ6U1MVXOaj8PK2l7WJ3RER9xtqwdhxkhw/edit?usp=sharing"",""จันทบุรี!J378"")"),11154)</f>
        <v>11154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IFERROR(__xludf.DUMMYFUNCTION("IMPORTRANGE(""https://docs.google.com/spreadsheets/d/1SX6NBoVAgQJ6U1MVXOaj8PK2l7WJ3RER9xtqwdhxkhw/edit?usp=sharing"",""จันทบุรี!J379"")"),890)</f>
        <v>890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IFERROR(__xludf.DUMMYFUNCTION("IMPORTRANGE(""https://docs.google.com/spreadsheets/d/1SX6NBoVAgQJ6U1MVXOaj8PK2l7WJ3RER9xtqwdhxkhw/edit?usp=sharing"",""จันทบุรี!J392"")"),739)</f>
        <v>739</v>
      </c>
      <c r="K497" s="444">
        <f t="shared" ca="1" si="117"/>
        <v>94.380587484035757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IFERROR(__xludf.DUMMYFUNCTION("IMPORTRANGE(""https://docs.google.com/spreadsheets/d/1SX6NBoVAgQJ6U1MVXOaj8PK2l7WJ3RER9xtqwdhxkhw/edit?usp=sharing"",""จันทบุรี!J393"")"),739)</f>
        <v>739</v>
      </c>
      <c r="K498" s="202">
        <f t="shared" ca="1" si="117"/>
        <v>94.380587484035757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IFERROR(__xludf.DUMMYFUNCTION("IMPORTRANGE(""https://docs.google.com/spreadsheets/d/1SX6NBoVAgQJ6U1MVXOaj8PK2l7WJ3RER9xtqwdhxkhw/edit?usp=sharing"",""จันทบุรี!J394"")"),66)</f>
        <v>66</v>
      </c>
      <c r="K499" s="202">
        <f t="shared" ca="1" si="117"/>
        <v>90.410958904109592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IFERROR(__xludf.DUMMYFUNCTION("IMPORTRANGE(""https://docs.google.com/spreadsheets/d/1SX6NBoVAgQJ6U1MVXOaj8PK2l7WJ3RER9xtqwdhxkhw/edit?usp=sharing"",""จันทบุรี!J395"")"),689)</f>
        <v>689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IFERROR(__xludf.DUMMYFUNCTION("IMPORTRANGE(""https://docs.google.com/spreadsheets/d/1SX6NBoVAgQJ6U1MVXOaj8PK2l7WJ3RER9xtqwdhxkhw/edit?usp=sharing"",""จันทบุรี!J397"")"),689)</f>
        <v>689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IFERROR(__xludf.DUMMYFUNCTION("IMPORTRANGE(""https://docs.google.com/spreadsheets/d/1SX6NBoVAgQJ6U1MVXOaj8PK2l7WJ3RER9xtqwdhxkhw/edit?usp=sharing"",""จันทบุรี!J398"")"),58)</f>
        <v>58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IFERROR(__xludf.DUMMYFUNCTION("IMPORTRANGE(""https://docs.google.com/spreadsheets/d/1SX6NBoVAgQJ6U1MVXOaj8PK2l7WJ3RER9xtqwdhxkhw/edit?usp=sharing"",""จันทบุรี!J418"")"),120)</f>
        <v>120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IFERROR(__xludf.DUMMYFUNCTION("IMPORTRANGE(""https://docs.google.com/spreadsheets/d/1SX6NBoVAgQJ6U1MVXOaj8PK2l7WJ3RER9xtqwdhxkhw/edit?usp=sharing"",""จันทบุรี!I420"")"),120)</f>
        <v>120</v>
      </c>
      <c r="J525" s="285">
        <f ca="1">IFERROR(__xludf.DUMMYFUNCTION("IMPORTRANGE(""https://docs.google.com/spreadsheets/d/1SX6NBoVAgQJ6U1MVXOaj8PK2l7WJ3RER9xtqwdhxkhw/edit?usp=sharing"",""จันทบุรี!J420"")"),0)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IFERROR(__xludf.DUMMYFUNCTION("IMPORTRANGE(""https://docs.google.com/spreadsheets/d/1SX6NBoVAgQJ6U1MVXOaj8PK2l7WJ3RER9xtqwdhxkhw/edit?usp=sharing"",""จันทบุรี!I421"")"),8)</f>
        <v>8</v>
      </c>
      <c r="J526" s="285">
        <f ca="1">IFERROR(__xludf.DUMMYFUNCTION("IMPORTRANGE(""https://docs.google.com/spreadsheets/d/1SX6NBoVAgQJ6U1MVXOaj8PK2l7WJ3RER9xtqwdhxkhw/edit?usp=sharing"",""จันทบุรี!J421"")"),0)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IFERROR(__xludf.DUMMYFUNCTION("IMPORTRANGE(""https://docs.google.com/spreadsheets/d/1SX6NBoVAgQJ6U1MVXOaj8PK2l7WJ3RER9xtqwdhxkhw/edit?usp=sharing"",""จันทบุรี!J459"")"),2341)</f>
        <v>2341</v>
      </c>
      <c r="K564" s="372">
        <f ca="1">IF(I564&gt;0,J564*100/I564,0)</f>
        <v>334.42857142857144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IFERROR(__xludf.DUMMYFUNCTION("IMPORTRANGE(""https://docs.google.com/spreadsheets/d/1SX6NBoVAgQJ6U1MVXOaj8PK2l7WJ3RER9xtqwdhxkhw/edit?usp=sharing"",""จันทบุรี!M459"")"),81678)</f>
        <v>81678</v>
      </c>
      <c r="O564" s="373">
        <f t="shared" ref="O564:O568" ca="1" si="122">+IF(L564&gt;0,N564*100/L564,0)</f>
        <v>64.782677664974614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IFERROR(__xludf.DUMMYFUNCTION("IMPORTRANGE(""https://docs.google.com/spreadsheets/d/1SX6NBoVAgQJ6U1MVXOaj8PK2l7WJ3RER9xtqwdhxkhw/edit?usp=sharing"",""จันทบุรี!M461"")"),81678)</f>
        <v>81678</v>
      </c>
      <c r="O566" s="169">
        <f t="shared" ca="1" si="122"/>
        <v>64.782677664974614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IFERROR(__xludf.DUMMYFUNCTION("IMPORTRANGE(""https://docs.google.com/spreadsheets/d/1SX6NBoVAgQJ6U1MVXOaj8PK2l7WJ3RER9xtqwdhxkhw/edit?usp=sharing"",""จันทบุรี!M463"")"),81678)</f>
        <v>81678</v>
      </c>
      <c r="O568" s="169">
        <f t="shared" ca="1" si="122"/>
        <v>64.782677664974614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IFERROR(__xludf.DUMMYFUNCTION("IMPORTRANGE(""https://docs.google.com/spreadsheets/d/1SX6NBoVAgQJ6U1MVXOaj8PK2l7WJ3RER9xtqwdhxkhw/edit?usp=sharing"",""จันทบุรี!M466"")"),63798)</f>
        <v>63798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IFERROR(__xludf.DUMMYFUNCTION("IMPORTRANGE(""https://docs.google.com/spreadsheets/d/1SX6NBoVAgQJ6U1MVXOaj8PK2l7WJ3RER9xtqwdhxkhw/edit?usp=sharing"",""จันทบุรี!M467"")"),17880)</f>
        <v>17880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IFERROR(__xludf.DUMMYFUNCTION("IMPORTRANGE(""https://docs.google.com/spreadsheets/d/1SX6NBoVAgQJ6U1MVXOaj8PK2l7WJ3RER9xtqwdhxkhw/edit?usp=sharing"",""จันทบุรี!J468"")"),2341)</f>
        <v>2341</v>
      </c>
      <c r="K573" s="202">
        <f ca="1">IF(I573&gt;0,J573*100/I573,0)</f>
        <v>334.42857142857144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IFERROR(__xludf.DUMMYFUNCTION("IMPORTRANGE(""https://docs.google.com/spreadsheets/d/1SX6NBoVAgQJ6U1MVXOaj8PK2l7WJ3RER9xtqwdhxkhw/edit?usp=sharing"",""จันทบุรี!J472"")"),2199)</f>
        <v>2199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IFERROR(__xludf.DUMMYFUNCTION("IMPORTRANGE(""https://docs.google.com/spreadsheets/d/1SX6NBoVAgQJ6U1MVXOaj8PK2l7WJ3RER9xtqwdhxkhw/edit?usp=sharing"",""จันทบุรี!I523"")"),7886000)</f>
        <v>7886000</v>
      </c>
      <c r="J628" s="342">
        <f ca="1">IFERROR(__xludf.DUMMYFUNCTION("IMPORTRANGE(""https://docs.google.com/spreadsheets/d/1SX6NBoVAgQJ6U1MVXOaj8PK2l7WJ3RER9xtqwdhxkhw/edit?usp=sharing"",""จันทบุรี!J523"")"),6540000)</f>
        <v>6540000</v>
      </c>
      <c r="K628" s="343">
        <f t="shared" ref="K628:K635" ca="1" si="129">IF(I628&gt;0,J628*100/I628,0)</f>
        <v>82.93177783413644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IFERROR(__xludf.DUMMYFUNCTION("IMPORTRANGE(""https://docs.google.com/spreadsheets/d/1SX6NBoVAgQJ6U1MVXOaj8PK2l7WJ3RER9xtqwdhxkhw/edit?usp=sharing"",""จันทบุรี!I524"")"),395)</f>
        <v>395</v>
      </c>
      <c r="J629" s="342">
        <f ca="1">IFERROR(__xludf.DUMMYFUNCTION("IMPORTRANGE(""https://docs.google.com/spreadsheets/d/1SX6NBoVAgQJ6U1MVXOaj8PK2l7WJ3RER9xtqwdhxkhw/edit?usp=sharing"",""จันทบุรี!J524"")"),327)</f>
        <v>327</v>
      </c>
      <c r="K629" s="343">
        <f t="shared" ca="1" si="129"/>
        <v>82.784810126582272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IFERROR(__xludf.DUMMYFUNCTION("IMPORTRANGE(""https://docs.google.com/spreadsheets/d/1SX6NBoVAgQJ6U1MVXOaj8PK2l7WJ3RER9xtqwdhxkhw/edit?usp=sharing"",""จันทบุรี!J525"")"),835762.64)</f>
        <v>835762.64</v>
      </c>
      <c r="K630" s="343">
        <f t="shared" ca="1" si="129"/>
        <v>5.1319543515404158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IFERROR(__xludf.DUMMYFUNCTION("IMPORTRANGE(""https://docs.google.com/spreadsheets/d/1SX6NBoVAgQJ6U1MVXOaj8PK2l7WJ3RER9xtqwdhxkhw/edit?usp=sharing"",""จันทบุรี!J526"")"),110)</f>
        <v>110</v>
      </c>
      <c r="K631" s="343">
        <f t="shared" ca="1" si="129"/>
        <v>29.891304347826086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IFERROR(__xludf.DUMMYFUNCTION("IMPORTRANGE(""https://docs.google.com/spreadsheets/d/1SX6NBoVAgQJ6U1MVXOaj8PK2l7WJ3RER9xtqwdhxkhw/edit?usp=sharing"",""จันทบุรี!J527"")"),521376.91)</f>
        <v>521376.91</v>
      </c>
      <c r="K632" s="343">
        <f t="shared" ca="1" si="129"/>
        <v>30.048179900737605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IFERROR(__xludf.DUMMYFUNCTION("IMPORTRANGE(""https://docs.google.com/spreadsheets/d/1SX6NBoVAgQJ6U1MVXOaj8PK2l7WJ3RER9xtqwdhxkhw/edit?usp=sharing"",""จันทบุรี!J528"")"),87)</f>
        <v>87</v>
      </c>
      <c r="K633" s="343">
        <f t="shared" ca="1" si="129"/>
        <v>71.900826446280988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IFERROR(__xludf.DUMMYFUNCTION("IMPORTRANGE(""https://docs.google.com/spreadsheets/d/1SX6NBoVAgQJ6U1MVXOaj8PK2l7WJ3RER9xtqwdhxkhw/edit?usp=sharing"",""จันทบุรี!I529"")"),6340000)</f>
        <v>6340000</v>
      </c>
      <c r="J634" s="342">
        <f ca="1">IFERROR(__xludf.DUMMYFUNCTION("IMPORTRANGE(""https://docs.google.com/spreadsheets/d/1SX6NBoVAgQJ6U1MVXOaj8PK2l7WJ3RER9xtqwdhxkhw/edit?usp=sharing"",""จันทบุรี!J529"")"),4920000)</f>
        <v>4920000</v>
      </c>
      <c r="K634" s="343">
        <f t="shared" ca="1" si="129"/>
        <v>77.602523659305987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IFERROR(__xludf.DUMMYFUNCTION("IMPORTRANGE(""https://docs.google.com/spreadsheets/d/1SX6NBoVAgQJ6U1MVXOaj8PK2l7WJ3RER9xtqwdhxkhw/edit?usp=sharing"",""จันทบุรี!I530"")"),317)</f>
        <v>317</v>
      </c>
      <c r="J635" s="505">
        <f ca="1">IFERROR(__xludf.DUMMYFUNCTION("IMPORTRANGE(""https://docs.google.com/spreadsheets/d/1SX6NBoVAgQJ6U1MVXOaj8PK2l7WJ3RER9xtqwdhxkhw/edit?usp=sharing"",""จันทบุรี!J530"")"),246)</f>
        <v>246</v>
      </c>
      <c r="K635" s="487">
        <f t="shared" ca="1" si="129"/>
        <v>77.602523659305987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7689551</v>
      </c>
      <c r="M8" s="23">
        <f t="shared" ca="1" si="0"/>
        <v>5078684</v>
      </c>
      <c r="N8" s="23">
        <f t="shared" ca="1" si="0"/>
        <v>6611030.9700000007</v>
      </c>
      <c r="O8" s="22">
        <f t="shared" ref="O8:O16" ca="1" si="1">IF(L8&gt;0,N8*100/L8,0)</f>
        <v>85.974213188780482</v>
      </c>
      <c r="P8" s="22">
        <f t="shared" ref="P8:P16" ca="1" si="2">IF(M8&gt;0,N8*100/M8,0)</f>
        <v>130.17212667691081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7689551</v>
      </c>
      <c r="M10" s="30">
        <f t="shared" ca="1" si="4"/>
        <v>5078684</v>
      </c>
      <c r="N10" s="30">
        <f t="shared" ca="1" si="4"/>
        <v>6611030.9700000007</v>
      </c>
      <c r="O10" s="29">
        <f t="shared" ca="1" si="1"/>
        <v>85.974213188780482</v>
      </c>
      <c r="P10" s="29">
        <f t="shared" ca="1" si="2"/>
        <v>130.17212667691081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6446151</v>
      </c>
      <c r="M12" s="38">
        <f t="shared" ca="1" si="6"/>
        <v>3835284</v>
      </c>
      <c r="N12" s="38">
        <f t="shared" ca="1" si="6"/>
        <v>5379630.9700000007</v>
      </c>
      <c r="O12" s="38">
        <f t="shared" ca="1" si="1"/>
        <v>83.454932563633733</v>
      </c>
      <c r="P12" s="38">
        <f t="shared" ca="1" si="2"/>
        <v>140.26682170081801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4147351</v>
      </c>
      <c r="M14" s="38">
        <f t="shared" si="8"/>
        <v>0</v>
      </c>
      <c r="N14" s="38">
        <f t="shared" ca="1" si="8"/>
        <v>1998608.08</v>
      </c>
      <c r="O14" s="38">
        <f t="shared" ca="1" si="1"/>
        <v>48.189991153389236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4994032</v>
      </c>
      <c r="M18" s="23">
        <f t="shared" ca="1" si="11"/>
        <v>5078684</v>
      </c>
      <c r="N18" s="23">
        <f t="shared" ca="1" si="11"/>
        <v>4612422.8900000006</v>
      </c>
      <c r="O18" s="22">
        <f t="shared" ref="O18:O20" ca="1" si="12">IF(L18&gt;0,N18*100/L18,0)</f>
        <v>92.358697140907395</v>
      </c>
      <c r="P18" s="22">
        <f t="shared" ref="P18:P26" ca="1" si="13">IF(M18&gt;0,N18*100/M18,0)</f>
        <v>90.819253373511728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4994032</v>
      </c>
      <c r="M20" s="30">
        <f t="shared" ca="1" si="15"/>
        <v>5078684</v>
      </c>
      <c r="N20" s="30">
        <f t="shared" ca="1" si="15"/>
        <v>4612422.8900000006</v>
      </c>
      <c r="O20" s="29">
        <f t="shared" ca="1" si="12"/>
        <v>92.358697140907395</v>
      </c>
      <c r="P20" s="29">
        <f t="shared" ca="1" si="13"/>
        <v>90.819253373511728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3750632</v>
      </c>
      <c r="M22" s="41">
        <f t="shared" ca="1" si="18"/>
        <v>3835284</v>
      </c>
      <c r="N22" s="38">
        <f t="shared" ca="1" si="18"/>
        <v>3381022.89</v>
      </c>
      <c r="O22" s="38">
        <f t="shared" ca="1" si="17"/>
        <v>90.145417892237901</v>
      </c>
      <c r="P22" s="38">
        <f t="shared" ca="1" si="13"/>
        <v>88.155737358693642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1451832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2695519</v>
      </c>
      <c r="M28" s="23">
        <f t="shared" si="23"/>
        <v>0</v>
      </c>
      <c r="N28" s="23">
        <f t="shared" ca="1" si="23"/>
        <v>1998608.08</v>
      </c>
      <c r="O28" s="22">
        <f t="shared" ref="O28:O30" ca="1" si="24">IF(L28&gt;0,N28*100/L28,0)</f>
        <v>74.145575675778957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2695519</v>
      </c>
      <c r="M30" s="30">
        <f t="shared" si="27"/>
        <v>0</v>
      </c>
      <c r="N30" s="30">
        <f t="shared" ca="1" si="27"/>
        <v>1998608.08</v>
      </c>
      <c r="O30" s="29">
        <f t="shared" ca="1" si="24"/>
        <v>74.145575675778957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2695519</v>
      </c>
      <c r="M32" s="38">
        <f t="shared" si="30"/>
        <v>0</v>
      </c>
      <c r="N32" s="38">
        <f t="shared" ca="1" si="30"/>
        <v>1998608.08</v>
      </c>
      <c r="O32" s="38">
        <f t="shared" ca="1" si="29"/>
        <v>74.145575675778957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2695519</v>
      </c>
      <c r="M34" s="38">
        <f t="shared" si="32"/>
        <v>0</v>
      </c>
      <c r="N34" s="38">
        <f t="shared" ca="1" si="32"/>
        <v>1998608.08</v>
      </c>
      <c r="O34" s="38">
        <f t="shared" ca="1" si="29"/>
        <v>74.145575675778957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4994032</v>
      </c>
      <c r="M37" s="54">
        <f t="shared" ca="1" si="33"/>
        <v>5078684</v>
      </c>
      <c r="N37" s="54">
        <f t="shared" ca="1" si="33"/>
        <v>4612422.8899999997</v>
      </c>
      <c r="O37" s="55">
        <f t="shared" ca="1" si="29"/>
        <v>92.358697140907381</v>
      </c>
      <c r="P37" s="55">
        <f t="shared" ca="1" si="25"/>
        <v>90.819253373511714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2062100</v>
      </c>
      <c r="N41" s="78">
        <f t="shared" ca="1" si="34"/>
        <v>1948191.55</v>
      </c>
      <c r="O41" s="77">
        <f t="shared" ref="O41:O43" ca="1" si="35">IF(L41&gt;0,N41*100/L41,0)</f>
        <v>94.476094757771207</v>
      </c>
      <c r="P41" s="77">
        <f t="shared" ref="P41:P43" ca="1" si="36">IF(M41&gt;0,N41*100/M41,0)</f>
        <v>94.476094757771207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2062100</v>
      </c>
      <c r="N43" s="78">
        <f t="shared" ca="1" si="38"/>
        <v>1948191.55</v>
      </c>
      <c r="O43" s="77">
        <f t="shared" ca="1" si="35"/>
        <v>94.476094757771207</v>
      </c>
      <c r="P43" s="77">
        <f t="shared" ca="1" si="36"/>
        <v>94.476094757771207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IFERROR(__xludf.DUMMYFUNCTION("IMPORTRANGE(""https://docs.google.com/spreadsheets/d/1Yj_ptqi66GCucihVvJfMjLAmec39IyEx_6qawtMGysU/edit?usp=sharing"",""สบก!Q61"")"),928100)</f>
        <v>928100</v>
      </c>
      <c r="N45" s="49">
        <f ca="1">IFERROR(__xludf.DUMMYFUNCTION("IMPORTRANGE(""https://docs.google.com/spreadsheets/d/1Yj_ptqi66GCucihVvJfMjLAmec39IyEx_6qawtMGysU/edit?usp=sharing"",""สบก!R61"")"),826191.55)</f>
        <v>826191.55</v>
      </c>
      <c r="O45" s="38">
        <f ca="1">IF(L45&gt;0,N45*100/L45,0)</f>
        <v>89.019669216679233</v>
      </c>
      <c r="P45" s="38">
        <f ca="1">IF(M45&gt;0,N45*100/M45,0)</f>
        <v>89.019669216679233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564652</v>
      </c>
      <c r="N53" s="121">
        <f t="shared" ca="1" si="39"/>
        <v>531364</v>
      </c>
      <c r="O53" s="120">
        <f t="shared" ref="O53:O55" ca="1" si="40">IF(L53&gt;0,N53*100/L53,0)</f>
        <v>100.25735849056603</v>
      </c>
      <c r="P53" s="120">
        <f t="shared" ref="P53:P55" ca="1" si="41">IF(M53&gt;0,N53*100/M53,0)</f>
        <v>94.104687488931233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564652</v>
      </c>
      <c r="N55" s="121">
        <f t="shared" ca="1" si="43"/>
        <v>531364</v>
      </c>
      <c r="O55" s="120">
        <f t="shared" ca="1" si="40"/>
        <v>100.25735849056603</v>
      </c>
      <c r="P55" s="120">
        <f t="shared" ca="1" si="41"/>
        <v>94.104687488931233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IFERROR(__xludf.DUMMYFUNCTION("IMPORTRANGE(""https://docs.google.com/spreadsheets/d/1Yj_ptqi66GCucihVvJfMjLAmec39IyEx_6qawtMGysU/edit?usp=sharing"",""สบก!Z61"")"),564652)</f>
        <v>564652</v>
      </c>
      <c r="N57" s="49">
        <f ca="1">IFERROR(__xludf.DUMMYFUNCTION("IMPORTRANGE(""https://docs.google.com/spreadsheets/d/1Yj_ptqi66GCucihVvJfMjLAmec39IyEx_6qawtMGysU/edit?usp=sharing"",""สบก!AA61"")"),531364)</f>
        <v>531364</v>
      </c>
      <c r="O57" s="38">
        <f ca="1">IF(L57&gt;0,N57*100/L57,0)</f>
        <v>100.25735849056603</v>
      </c>
      <c r="P57" s="38">
        <f ca="1">IF(M57&gt;0,N57*100/M57,0)</f>
        <v>94.104687488931233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175655</v>
      </c>
      <c r="O94" s="151">
        <f t="shared" ref="O94:O96" ca="1" si="53">IF(L94&gt;0,N94*100/L94,0)</f>
        <v>81.890442890442884</v>
      </c>
      <c r="P94" s="151">
        <f t="shared" ref="P94:P96" ca="1" si="54">IF(M94&gt;0,N94*100/M94,0)</f>
        <v>81.890442890442884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175655</v>
      </c>
      <c r="O96" s="156">
        <f t="shared" ca="1" si="53"/>
        <v>81.890442890442884</v>
      </c>
      <c r="P96" s="156">
        <f t="shared" ca="1" si="54"/>
        <v>81.890442890442884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IFERROR(__xludf.DUMMYFUNCTION("IMPORTRANGE(""https://docs.google.com/spreadsheets/d/1Yj_ptqi66GCucihVvJfMjLAmec39IyEx_6qawtMGysU/edit?usp=sharing"",""สบก!AR61"")"),122100)</f>
        <v>122100</v>
      </c>
      <c r="N98" s="169">
        <f ca="1">IFERROR(__xludf.DUMMYFUNCTION("IMPORTRANGE(""https://docs.google.com/spreadsheets/d/1Yj_ptqi66GCucihVvJfMjLAmec39IyEx_6qawtMGysU/edit?usp=sharing"",""สบก!AS61"")"),83255)</f>
        <v>83255</v>
      </c>
      <c r="O98" s="169">
        <f ca="1">IF(L98&gt;0,N98*100/L98,0)</f>
        <v>68.185913185913179</v>
      </c>
      <c r="P98" s="169">
        <f ca="1">IF(M98&gt;0,N98*100/M98,0)</f>
        <v>68.185913185913179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83837</v>
      </c>
      <c r="M118" s="152">
        <f t="shared" ca="1" si="58"/>
        <v>83837</v>
      </c>
      <c r="N118" s="152">
        <f t="shared" ca="1" si="58"/>
        <v>75136</v>
      </c>
      <c r="O118" s="151">
        <f t="shared" ref="O118:O120" ca="1" si="59">IF(L118&gt;0,N118*100/L118,0)</f>
        <v>89.621527487863361</v>
      </c>
      <c r="P118" s="151">
        <f t="shared" ref="P118:P120" ca="1" si="60">IF(M118&gt;0,N118*100/M118,0)</f>
        <v>89.621527487863361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83837</v>
      </c>
      <c r="M120" s="157">
        <f t="shared" ca="1" si="62"/>
        <v>83837</v>
      </c>
      <c r="N120" s="157">
        <f t="shared" ca="1" si="62"/>
        <v>75136</v>
      </c>
      <c r="O120" s="156">
        <f t="shared" ca="1" si="59"/>
        <v>89.621527487863361</v>
      </c>
      <c r="P120" s="156">
        <f t="shared" ca="1" si="60"/>
        <v>89.621527487863361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83837</v>
      </c>
      <c r="M122" s="168">
        <f ca="1">IFERROR(__xludf.DUMMYFUNCTION("IMPORTRANGE(""https://docs.google.com/spreadsheets/d/1Yj_ptqi66GCucihVvJfMjLAmec39IyEx_6qawtMGysU/edit?usp=sharing"",""สบก!BA61"")"),83837)</f>
        <v>83837</v>
      </c>
      <c r="N122" s="169">
        <f ca="1">IFERROR(__xludf.DUMMYFUNCTION("IMPORTRANGE(""https://docs.google.com/spreadsheets/d/1Yj_ptqi66GCucihVvJfMjLAmec39IyEx_6qawtMGysU/edit?usp=sharing"",""สบก!BB61"")"),75136)</f>
        <v>75136</v>
      </c>
      <c r="O122" s="169">
        <f ca="1">IF(L122&gt;0,N122*100/L122,0)</f>
        <v>89.621527487863361</v>
      </c>
      <c r="P122" s="169">
        <f ca="1">IF(M122&gt;0,N122*100/M122,0)</f>
        <v>89.621527487863361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IFERROR(__xludf.DUMMYFUNCTION("IMPORTRANGE(""https://docs.google.com/spreadsheets/d/1Yj_ptqi66GCucihVvJfMjLAmec39IyEx_6qawtMGysU/edit?usp=sharing"",""สบก!AX61"")"),83837)</f>
        <v>83837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843400</v>
      </c>
      <c r="N140" s="152">
        <f t="shared" ca="1" si="64"/>
        <v>773106.79</v>
      </c>
      <c r="O140" s="151">
        <f t="shared" ref="O140:O142" ca="1" si="65">IF(L140&gt;0,N140*100/L140,0)</f>
        <v>91.774310303893643</v>
      </c>
      <c r="P140" s="151">
        <f t="shared" ref="P140:P142" ca="1" si="66">IF(M140&gt;0,N140*100/M140,0)</f>
        <v>91.665495612995016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843400</v>
      </c>
      <c r="N142" s="157">
        <f t="shared" ca="1" si="68"/>
        <v>773106.79</v>
      </c>
      <c r="O142" s="156">
        <f t="shared" ca="1" si="65"/>
        <v>91.774310303893643</v>
      </c>
      <c r="P142" s="156">
        <f t="shared" ca="1" si="66"/>
        <v>91.665495612995016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IFERROR(__xludf.DUMMYFUNCTION("IMPORTRANGE(""https://docs.google.com/spreadsheets/d/1Yj_ptqi66GCucihVvJfMjLAmec39IyEx_6qawtMGysU/edit?usp=sharing"",""สบก!BK61"")"),773106.79)</f>
        <v>773106.79</v>
      </c>
      <c r="O144" s="169">
        <f ca="1">IF(L144&gt;0,N144*100/L144,0)</f>
        <v>91.774310303893643</v>
      </c>
      <c r="P144" s="169">
        <f ca="1">IF(M144&gt;0,N144*100/M144,0)</f>
        <v>91.665495612995016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IFERROR(__xludf.DUMMYFUNCTION("IMPORTRANGE(""https://docs.google.com/spreadsheets/d/1SX6NBoVAgQJ6U1MVXOaj8PK2l7WJ3RER9xtqwdhxkhw/edit?usp=sharing"",""ฉะเชิงเทรา!J84"")"),104)</f>
        <v>104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IFERROR(__xludf.DUMMYFUNCTION("IMPORTRANGE(""https://docs.google.com/spreadsheets/d/1SX6NBoVAgQJ6U1MVXOaj8PK2l7WJ3RER9xtqwdhxkhw/edit?usp=sharing"",""ฉะเชิงเทรา!J85"")"),104)</f>
        <v>104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70080</v>
      </c>
      <c r="O250" s="151">
        <f t="shared" ref="O250:O252" ca="1" si="78">IF(L250&gt;0,N250*100/L250,0)</f>
        <v>98.151260504201687</v>
      </c>
      <c r="P250" s="151">
        <f t="shared" ref="P250:P252" ca="1" si="79">IF(M250&gt;0,N250*100/M250,0)</f>
        <v>98.151260504201687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70080</v>
      </c>
      <c r="O252" s="156">
        <f t="shared" ca="1" si="78"/>
        <v>98.151260504201687</v>
      </c>
      <c r="P252" s="156">
        <f t="shared" ca="1" si="79"/>
        <v>98.151260504201687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IFERROR(__xludf.DUMMYFUNCTION("IMPORTRANGE(""https://docs.google.com/spreadsheets/d/1Yj_ptqi66GCucihVvJfMjLAmec39IyEx_6qawtMGysU/edit?usp=sharing"",""สบก!CC61"")"),70080)</f>
        <v>70080</v>
      </c>
      <c r="O254" s="169">
        <f ca="1">IF(L254&gt;0,N254*100/L254,0)</f>
        <v>98.151260504201687</v>
      </c>
      <c r="P254" s="169">
        <f ca="1">IF(M254&gt;0,N254*100/M254,0)</f>
        <v>98.151260504201687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192720</v>
      </c>
      <c r="N271" s="152">
        <f t="shared" ca="1" si="83"/>
        <v>120604.72</v>
      </c>
      <c r="O271" s="151">
        <f t="shared" ref="O271:O273" ca="1" si="84">IF(L271&gt;0,N271*100/L271,0)</f>
        <v>65.688845315904146</v>
      </c>
      <c r="P271" s="151">
        <f t="shared" ref="P271:P273" ca="1" si="85">IF(M271&gt;0,N271*100/M271,0)</f>
        <v>62.580282274802826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192720</v>
      </c>
      <c r="N273" s="157">
        <f t="shared" ca="1" si="87"/>
        <v>120604.72</v>
      </c>
      <c r="O273" s="156">
        <f t="shared" ca="1" si="84"/>
        <v>65.688845315904146</v>
      </c>
      <c r="P273" s="156">
        <f t="shared" ca="1" si="85"/>
        <v>62.580282274802826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IFERROR(__xludf.DUMMYFUNCTION("IMPORTRANGE(""https://docs.google.com/spreadsheets/d/1Yj_ptqi66GCucihVvJfMjLAmec39IyEx_6qawtMGysU/edit?usp=sharing"",""สบก!CK61"")"),192720)</f>
        <v>192720</v>
      </c>
      <c r="N275" s="169">
        <f ca="1">IFERROR(__xludf.DUMMYFUNCTION("IMPORTRANGE(""https://docs.google.com/spreadsheets/d/1Yj_ptqi66GCucihVvJfMjLAmec39IyEx_6qawtMGysU/edit?usp=sharing"",""สบก!CL61"")"),120604.72)</f>
        <v>120604.72</v>
      </c>
      <c r="O275" s="169">
        <f ca="1">IF(L275&gt;0,N275*100/L275,0)</f>
        <v>65.688845315904146</v>
      </c>
      <c r="P275" s="169">
        <f ca="1">IF(M275&gt;0,N275*100/M275,0)</f>
        <v>62.580282274802826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IFERROR(__xludf.DUMMYFUNCTION("IMPORTRANGE(""https://docs.google.com/spreadsheets/d/1SX6NBoVAgQJ6U1MVXOaj8PK2l7WJ3RER9xtqwdhxkhw/edit?usp=sharing"",""ฉะเชิงเทรา!J228"")"),236)</f>
        <v>236</v>
      </c>
      <c r="K328" s="318">
        <f ca="1">IF(I328&gt;0,J328*100/I328,0)</f>
        <v>112.38095238095238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1020070</v>
      </c>
      <c r="N329" s="152">
        <f t="shared" ca="1" si="98"/>
        <v>892279.83</v>
      </c>
      <c r="O329" s="151">
        <f t="shared" ref="O329:O331" ca="1" si="99">IF(L329&gt;0,N329*100/L329,0)</f>
        <v>90.580347589511405</v>
      </c>
      <c r="P329" s="151">
        <f t="shared" ref="P329:P331" ca="1" si="100">IF(M329&gt;0,N329*100/M329,0)</f>
        <v>87.472411697236467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1020070</v>
      </c>
      <c r="N331" s="157">
        <f t="shared" ca="1" si="102"/>
        <v>892279.83</v>
      </c>
      <c r="O331" s="156">
        <f t="shared" ca="1" si="99"/>
        <v>90.580347589511405</v>
      </c>
      <c r="P331" s="156">
        <f t="shared" ca="1" si="100"/>
        <v>87.472411697236467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IFERROR(__xludf.DUMMYFUNCTION("IMPORTRANGE(""https://docs.google.com/spreadsheets/d/1Yj_ptqi66GCucihVvJfMjLAmec39IyEx_6qawtMGysU/edit?usp=sharing"",""สบก!DM61"")"),875279.83)</f>
        <v>875279.83</v>
      </c>
      <c r="O333" s="169">
        <f ca="1">IF(L333&gt;0,N333*100/L333,0)</f>
        <v>90.414931771462804</v>
      </c>
      <c r="P333" s="169">
        <f ca="1">IF(M333&gt;0,N333*100/M333,0)</f>
        <v>87.260094509854753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IFERROR(__xludf.DUMMYFUNCTION("IMPORTRANGE(""https://docs.google.com/spreadsheets/d/1SX6NBoVAgQJ6U1MVXOaj8PK2l7WJ3RER9xtqwdhxkhw/edit?usp=sharing"",""ฉะเชิงเทรา!J234"")"),380)</f>
        <v>380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IFERROR(__xludf.DUMMYFUNCTION("IMPORTRANGE(""https://docs.google.com/spreadsheets/d/1SX6NBoVAgQJ6U1MVXOaj8PK2l7WJ3RER9xtqwdhxkhw/edit?usp=sharing"",""ฉะเชิงเทรา!J235"")"),4409.35)</f>
        <v>4409.3500000000004</v>
      </c>
      <c r="K340" s="343">
        <f t="shared" ca="1" si="103"/>
        <v>139.53639240506331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IFERROR(__xludf.DUMMYFUNCTION("IMPORTRANGE(""https://docs.google.com/spreadsheets/d/1SX6NBoVAgQJ6U1MVXOaj8PK2l7WJ3RER9xtqwdhxkhw/edit?usp=sharing"",""ฉะเชิงเทรา!J236"")"),328)</f>
        <v>328</v>
      </c>
      <c r="K341" s="343">
        <f t="shared" ca="1" si="103"/>
        <v>156.1904761904762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IFERROR(__xludf.DUMMYFUNCTION("IMPORTRANGE(""https://docs.google.com/spreadsheets/d/1SX6NBoVAgQJ6U1MVXOaj8PK2l7WJ3RER9xtqwdhxkhw/edit?usp=sharing"",""ฉะเชิงเทรา!J237"")"),4447.05)</f>
        <v>4447.05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IFERROR(__xludf.DUMMYFUNCTION("IMPORTRANGE(""https://docs.google.com/spreadsheets/d/1SX6NBoVAgQJ6U1MVXOaj8PK2l7WJ3RER9xtqwdhxkhw/edit?usp=sharing"",""ฉะเชิงเทรา!J238"")"),31)</f>
        <v>31</v>
      </c>
      <c r="K343" s="343">
        <f t="shared" ca="1" si="103"/>
        <v>14.761904761904763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IFERROR(__xludf.DUMMYFUNCTION("IMPORTRANGE(""https://docs.google.com/spreadsheets/d/1SX6NBoVAgQJ6U1MVXOaj8PK2l7WJ3RER9xtqwdhxkhw/edit?usp=sharing"",""ฉะเชิงเทรา!J239"")"),458.43)</f>
        <v>458.43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IFERROR(__xludf.DUMMYFUNCTION("IMPORTRANGE(""https://docs.google.com/spreadsheets/d/1SX6NBoVAgQJ6U1MVXOaj8PK2l7WJ3RER9xtqwdhxkhw/edit?usp=sharing"",""ฉะเชิงเทรา!J240"")"),236)</f>
        <v>236</v>
      </c>
      <c r="K345" s="343">
        <f t="shared" ca="1" si="103"/>
        <v>112.38095238095238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IFERROR(__xludf.DUMMYFUNCTION("IMPORTRANGE(""https://docs.google.com/spreadsheets/d/1SX6NBoVAgQJ6U1MVXOaj8PK2l7WJ3RER9xtqwdhxkhw/edit?usp=sharing"",""ฉะเชิงเทรา!J241"")"),3456.91)</f>
        <v>3456.91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IFERROR(__xludf.DUMMYFUNCTION("IMPORTRANGE(""https://docs.google.com/spreadsheets/d/1SX6NBoVAgQJ6U1MVXOaj8PK2l7WJ3RER9xtqwdhxkhw/edit?usp=sharing"",""ฉะเชิงเทรา!L242"")"),2695519)</f>
        <v>2695519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IFERROR(__xludf.DUMMYFUNCTION("IMPORTRANGE(""https://docs.google.com/spreadsheets/d/1SX6NBoVAgQJ6U1MVXOaj8PK2l7WJ3RER9xtqwdhxkhw/edit?usp=sharing"",""ฉะเชิงเทรา!M242"")"),1998608.08)</f>
        <v>1998608.08</v>
      </c>
      <c r="O347" s="358">
        <f ca="1">+IF(L347&gt;0,N347*100/L347,0)</f>
        <v>74.145575675778957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IFERROR(__xludf.DUMMYFUNCTION("IMPORTRANGE(""https://docs.google.com/spreadsheets/d/1SX6NBoVAgQJ6U1MVXOaj8PK2l7WJ3RER9xtqwdhxkhw/edit?usp=sharing"",""ฉะเชิงเทรา!M244"")"),274872.98)</f>
        <v>274872.98</v>
      </c>
      <c r="O349" s="373">
        <f ca="1">+IF(L349&gt;0,N349*100/L349,0)</f>
        <v>84.696179207493685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IFERROR(__xludf.DUMMYFUNCTION("IMPORTRANGE(""https://docs.google.com/spreadsheets/d/1SX6NBoVAgQJ6U1MVXOaj8PK2l7WJ3RER9xtqwdhxkhw/edit?usp=sharing"",""ฉะเชิงเทรา!M247"")"),274872.98)</f>
        <v>274872.98</v>
      </c>
      <c r="O352" s="165">
        <f t="shared" ca="1" si="105"/>
        <v>84.696179207493685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IFERROR(__xludf.DUMMYFUNCTION("IMPORTRANGE(""https://docs.google.com/spreadsheets/d/1SX6NBoVAgQJ6U1MVXOaj8PK2l7WJ3RER9xtqwdhxkhw/edit?usp=sharing"",""ฉะเชิงเทรา!M249"")"),274872.98)</f>
        <v>274872.98</v>
      </c>
      <c r="O354" s="169">
        <f t="shared" ca="1" si="105"/>
        <v>84.696179207493685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IFERROR(__xludf.DUMMYFUNCTION("IMPORTRANGE(""https://docs.google.com/spreadsheets/d/1SX6NBoVAgQJ6U1MVXOaj8PK2l7WJ3RER9xtqwdhxkhw/edit?usp=sharing"",""ฉะเชิงเทรา!M252"")"),106332.98)</f>
        <v>106332.98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IFERROR(__xludf.DUMMYFUNCTION("IMPORTRANGE(""https://docs.google.com/spreadsheets/d/1SX6NBoVAgQJ6U1MVXOaj8PK2l7WJ3RER9xtqwdhxkhw/edit?usp=sharing"",""ฉะเชิงเทรา!M253"")"),31380)</f>
        <v>31380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IFERROR(__xludf.DUMMYFUNCTION("IMPORTRANGE(""https://docs.google.com/spreadsheets/d/1SX6NBoVAgQJ6U1MVXOaj8PK2l7WJ3RER9xtqwdhxkhw/edit?usp=sharing"",""ฉะเชิงเทรา!M275"")"),695432.78)</f>
        <v>695432.78</v>
      </c>
      <c r="O380" s="373">
        <f ca="1">+IF(L380&gt;0,N380*100/L380,0)</f>
        <v>67.614901022828917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IFERROR(__xludf.DUMMYFUNCTION("IMPORTRANGE(""https://docs.google.com/spreadsheets/d/1SX6NBoVAgQJ6U1MVXOaj8PK2l7WJ3RER9xtqwdhxkhw/edit?usp=sharing"",""ฉะเชิงเทรา!M278"")"),695432.78)</f>
        <v>695432.78</v>
      </c>
      <c r="O383" s="165">
        <f t="shared" ca="1" si="109"/>
        <v>67.614901022828917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IFERROR(__xludf.DUMMYFUNCTION("IMPORTRANGE(""https://docs.google.com/spreadsheets/d/1SX6NBoVAgQJ6U1MVXOaj8PK2l7WJ3RER9xtqwdhxkhw/edit?usp=sharing"",""ฉะเชิงเทรา!M280"")"),695432.78)</f>
        <v>695432.78</v>
      </c>
      <c r="O385" s="169">
        <f t="shared" ca="1" si="109"/>
        <v>67.614901022828917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IFERROR(__xludf.DUMMYFUNCTION("IMPORTRANGE(""https://docs.google.com/spreadsheets/d/1SX6NBoVAgQJ6U1MVXOaj8PK2l7WJ3RER9xtqwdhxkhw/edit?usp=sharing"",""ฉะเชิงเทรา!M283"")"),103766.78)</f>
        <v>103766.78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IFERROR(__xludf.DUMMYFUNCTION("IMPORTRANGE(""https://docs.google.com/spreadsheets/d/1SX6NBoVAgQJ6U1MVXOaj8PK2l7WJ3RER9xtqwdhxkhw/edit?usp=sharing"",""ฉะเชิงเทรา!M284"")"),31345)</f>
        <v>31345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IFERROR(__xludf.DUMMYFUNCTION("IMPORTRANGE(""https://docs.google.com/spreadsheets/d/1SX6NBoVAgQJ6U1MVXOaj8PK2l7WJ3RER9xtqwdhxkhw/edit?usp=sharing"",""ฉะเชิงเทรา!M296"")"),255540)</f>
        <v>255540</v>
      </c>
      <c r="O401" s="373">
        <f ca="1">+IF(L401&gt;0,N401*100/L401,0)</f>
        <v>95.521830143540669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IFERROR(__xludf.DUMMYFUNCTION("IMPORTRANGE(""https://docs.google.com/spreadsheets/d/1SX6NBoVAgQJ6U1MVXOaj8PK2l7WJ3RER9xtqwdhxkhw/edit?usp=sharing"",""ฉะเชิงเทรา!M299"")"),255540)</f>
        <v>255540</v>
      </c>
      <c r="O404" s="169">
        <f t="shared" ca="1" si="112"/>
        <v>95.521830143540669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IFERROR(__xludf.DUMMYFUNCTION("IMPORTRANGE(""https://docs.google.com/spreadsheets/d/1SX6NBoVAgQJ6U1MVXOaj8PK2l7WJ3RER9xtqwdhxkhw/edit?usp=sharing"",""ฉะเชิงเทรา!M301"")"),255540)</f>
        <v>255540</v>
      </c>
      <c r="O406" s="169">
        <f t="shared" ca="1" si="112"/>
        <v>95.521830143540669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IFERROR(__xludf.DUMMYFUNCTION("IMPORTRANGE(""https://docs.google.com/spreadsheets/d/1SX6NBoVAgQJ6U1MVXOaj8PK2l7WJ3RER9xtqwdhxkhw/edit?usp=sharing"",""ฉะเชิงเทรา!M305"")"),25760)</f>
        <v>25760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IFERROR(__xludf.DUMMYFUNCTION("IMPORTRANGE(""https://docs.google.com/spreadsheets/d/1SX6NBoVAgQJ6U1MVXOaj8PK2l7WJ3RER9xtqwdhxkhw/edit?usp=sharing"",""ฉะเชิงเทรา!M330"")"),184000)</f>
        <v>184000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IFERROR(__xludf.DUMMYFUNCTION("IMPORTRANGE(""https://docs.google.com/spreadsheets/d/1SX6NBoVAgQJ6U1MVXOaj8PK2l7WJ3RER9xtqwdhxkhw/edit?usp=sharing"",""ฉะเชิงเทรา!M332"")"),184000)</f>
        <v>184000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IFERROR(__xludf.DUMMYFUNCTION("IMPORTRANGE(""https://docs.google.com/spreadsheets/d/1SX6NBoVAgQJ6U1MVXOaj8PK2l7WJ3RER9xtqwdhxkhw/edit?usp=sharing"",""ฉะเชิงเทรา!M334"")"),184000)</f>
        <v>184000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IFERROR(__xludf.DUMMYFUNCTION("IMPORTRANGE(""https://docs.google.com/spreadsheets/d/1SX6NBoVAgQJ6U1MVXOaj8PK2l7WJ3RER9xtqwdhxkhw/edit?usp=sharing"",""ฉะเชิงเทรา!J350"")"),22632)</f>
        <v>22632</v>
      </c>
      <c r="K455" s="372">
        <f ca="1">IF(I455&gt;0,J455*100/I455,0)</f>
        <v>90.884266323990047</v>
      </c>
      <c r="L455" s="373">
        <f ca="1">IFERROR(__xludf.DUMMYFUNCTION("IMPORTRANGE(""https://docs.google.com/spreadsheets/d/1SX6NBoVAgQJ6U1MVXOaj8PK2l7WJ3RER9xtqwdhxkhw/edit?usp=sharing"",""ฉะเชิงเทรา!L350"")"),381979)</f>
        <v>381979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IFERROR(__xludf.DUMMYFUNCTION("IMPORTRANGE(""https://docs.google.com/spreadsheets/d/1SX6NBoVAgQJ6U1MVXOaj8PK2l7WJ3RER9xtqwdhxkhw/edit?usp=sharing"",""ฉะเชิงเทรา!M350"")"),195948)</f>
        <v>195948</v>
      </c>
      <c r="O455" s="373">
        <f t="shared" ref="O455:O459" ca="1" si="116">+IF(L455&gt;0,N455*100/L455,0)</f>
        <v>51.29810801117339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IFERROR(__xludf.DUMMYFUNCTION("IMPORTRANGE(""https://docs.google.com/spreadsheets/d/1SX6NBoVAgQJ6U1MVXOaj8PK2l7WJ3RER9xtqwdhxkhw/edit?usp=sharing"",""ฉะเชิงเทรา!L352"")"),381979)</f>
        <v>381979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IFERROR(__xludf.DUMMYFUNCTION("IMPORTRANGE(""https://docs.google.com/spreadsheets/d/1SX6NBoVAgQJ6U1MVXOaj8PK2l7WJ3RER9xtqwdhxkhw/edit?usp=sharing"",""ฉะเชิงเทรา!M352"")"),195948)</f>
        <v>195948</v>
      </c>
      <c r="O457" s="169">
        <f t="shared" ca="1" si="116"/>
        <v>51.29810801117339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IFERROR(__xludf.DUMMYFUNCTION("IMPORTRANGE(""https://docs.google.com/spreadsheets/d/1SX6NBoVAgQJ6U1MVXOaj8PK2l7WJ3RER9xtqwdhxkhw/edit?usp=sharing"",""ฉะเชิงเทรา!L354"")"),381979)</f>
        <v>381979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IFERROR(__xludf.DUMMYFUNCTION("IMPORTRANGE(""https://docs.google.com/spreadsheets/d/1SX6NBoVAgQJ6U1MVXOaj8PK2l7WJ3RER9xtqwdhxkhw/edit?usp=sharing"",""ฉะเชิงเทรา!M354"")"),195948)</f>
        <v>195948</v>
      </c>
      <c r="O459" s="169">
        <f t="shared" ca="1" si="116"/>
        <v>51.29810801117339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IFERROR(__xludf.DUMMYFUNCTION("IMPORTRANGE(""https://docs.google.com/spreadsheets/d/1SX6NBoVAgQJ6U1MVXOaj8PK2l7WJ3RER9xtqwdhxkhw/edit?usp=sharing"",""ฉะเชิงเทรา!M358"")"),195948)</f>
        <v>195948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IFERROR(__xludf.DUMMYFUNCTION("IMPORTRANGE(""https://docs.google.com/spreadsheets/d/1SX6NBoVAgQJ6U1MVXOaj8PK2l7WJ3RER9xtqwdhxkhw/edit?usp=sharing"",""ฉะเชิงเทรา!J359"")"),22632)</f>
        <v>22632</v>
      </c>
      <c r="K464" s="269">
        <f t="shared" ref="K464:K515" ca="1" si="117">IF(I464&gt;0,J464*100/I464,0)</f>
        <v>90.884266323990047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IFERROR(__xludf.DUMMYFUNCTION("IMPORTRANGE(""https://docs.google.com/spreadsheets/d/1SX6NBoVAgQJ6U1MVXOaj8PK2l7WJ3RER9xtqwdhxkhw/edit?usp=sharing"",""ฉะเชิงเทรา!J376"")"),22632)</f>
        <v>22632</v>
      </c>
      <c r="K481" s="202">
        <f t="shared" ca="1" si="117"/>
        <v>90.884266323990047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IFERROR(__xludf.DUMMYFUNCTION("IMPORTRANGE(""https://docs.google.com/spreadsheets/d/1SX6NBoVAgQJ6U1MVXOaj8PK2l7WJ3RER9xtqwdhxkhw/edit?usp=sharing"",""ฉะเชิงเทรา!J377"")"),2082)</f>
        <v>2082</v>
      </c>
      <c r="K482" s="163">
        <f t="shared" ca="1" si="117"/>
        <v>87.959442332065905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IFERROR(__xludf.DUMMYFUNCTION("IMPORTRANGE(""https://docs.google.com/spreadsheets/d/1SX6NBoVAgQJ6U1MVXOaj8PK2l7WJ3RER9xtqwdhxkhw/edit?usp=sharing"",""ฉะเชิงเทรา!J378"")"),19770)</f>
        <v>19770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IFERROR(__xludf.DUMMYFUNCTION("IMPORTRANGE(""https://docs.google.com/spreadsheets/d/1SX6NBoVAgQJ6U1MVXOaj8PK2l7WJ3RER9xtqwdhxkhw/edit?usp=sharing"",""ฉะเชิงเทรา!J379"")"),1841)</f>
        <v>1841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IFERROR(__xludf.DUMMYFUNCTION("IMPORTRANGE(""https://docs.google.com/spreadsheets/d/1SX6NBoVAgQJ6U1MVXOaj8PK2l7WJ3RER9xtqwdhxkhw/edit?usp=sharing"",""ฉะเชิงเทรา!J382"")"),2861)</f>
        <v>2861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IFERROR(__xludf.DUMMYFUNCTION("IMPORTRANGE(""https://docs.google.com/spreadsheets/d/1SX6NBoVAgQJ6U1MVXOaj8PK2l7WJ3RER9xtqwdhxkhw/edit?usp=sharing"",""ฉะเชิงเทรา!J383"")"),227)</f>
        <v>227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IFERROR(__xludf.DUMMYFUNCTION("IMPORTRANGE(""https://docs.google.com/spreadsheets/d/1SX6NBoVAgQJ6U1MVXOaj8PK2l7WJ3RER9xtqwdhxkhw/edit?usp=sharing"",""ฉะเชิงเทรา!J384"")"),2861)</f>
        <v>2861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IFERROR(__xludf.DUMMYFUNCTION("IMPORTRANGE(""https://docs.google.com/spreadsheets/d/1SX6NBoVAgQJ6U1MVXOaj8PK2l7WJ3RER9xtqwdhxkhw/edit?usp=sharing"",""ฉะเชิงเทรา!J385"")"),227)</f>
        <v>227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IFERROR(__xludf.DUMMYFUNCTION("IMPORTRANGE(""https://docs.google.com/spreadsheets/d/1SX6NBoVAgQJ6U1MVXOaj8PK2l7WJ3RER9xtqwdhxkhw/edit?usp=sharing"",""ฉะเชิงเทรา!J390"")"),1)</f>
        <v>1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IFERROR(__xludf.DUMMYFUNCTION("IMPORTRANGE(""https://docs.google.com/spreadsheets/d/1SX6NBoVAgQJ6U1MVXOaj8PK2l7WJ3RER9xtqwdhxkhw/edit?usp=sharing"",""ฉะเชิงเทรา!J391"")"),14)</f>
        <v>14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IFERROR(__xludf.DUMMYFUNCTION("IMPORTRANGE(""https://docs.google.com/spreadsheets/d/1SX6NBoVAgQJ6U1MVXOaj8PK2l7WJ3RER9xtqwdhxkhw/edit?usp=sharing"",""ฉะเชิงเทรา!J392"")"),1712)</f>
        <v>1712</v>
      </c>
      <c r="K497" s="444">
        <f t="shared" ca="1" si="117"/>
        <v>95.058300943920045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IFERROR(__xludf.DUMMYFUNCTION("IMPORTRANGE(""https://docs.google.com/spreadsheets/d/1SX6NBoVAgQJ6U1MVXOaj8PK2l7WJ3RER9xtqwdhxkhw/edit?usp=sharing"",""ฉะเชิงเทรา!J393"")"),1712)</f>
        <v>1712</v>
      </c>
      <c r="K498" s="163">
        <f t="shared" ca="1" si="117"/>
        <v>95.058300943920045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IFERROR(__xludf.DUMMYFUNCTION("IMPORTRANGE(""https://docs.google.com/spreadsheets/d/1SX6NBoVAgQJ6U1MVXOaj8PK2l7WJ3RER9xtqwdhxkhw/edit?usp=sharing"",""ฉะเชิงเทรา!J394"")"),153)</f>
        <v>153</v>
      </c>
      <c r="K499" s="202">
        <f t="shared" ca="1" si="117"/>
        <v>95.625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IFERROR(__xludf.DUMMYFUNCTION("IMPORTRANGE(""https://docs.google.com/spreadsheets/d/1SX6NBoVAgQJ6U1MVXOaj8PK2l7WJ3RER9xtqwdhxkhw/edit?usp=sharing"",""ฉะเชิงเทรา!J395"")"),1712)</f>
        <v>1712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IFERROR(__xludf.DUMMYFUNCTION("IMPORTRANGE(""https://docs.google.com/spreadsheets/d/1SX6NBoVAgQJ6U1MVXOaj8PK2l7WJ3RER9xtqwdhxkhw/edit?usp=sharing"",""ฉะเชิงเทรา!J396"")"),153)</f>
        <v>153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IFERROR(__xludf.DUMMYFUNCTION("IMPORTRANGE(""https://docs.google.com/spreadsheets/d/1SX6NBoVAgQJ6U1MVXOaj8PK2l7WJ3RER9xtqwdhxkhw/edit?usp=sharing"",""ฉะเชิงเทรา!J397"")"),1637)</f>
        <v>1637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IFERROR(__xludf.DUMMYFUNCTION("IMPORTRANGE(""https://docs.google.com/spreadsheets/d/1SX6NBoVAgQJ6U1MVXOaj8PK2l7WJ3RER9xtqwdhxkhw/edit?usp=sharing"",""ฉะเชิงเทรา!J398"")"),142)</f>
        <v>142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IFERROR(__xludf.DUMMYFUNCTION("IMPORTRANGE(""https://docs.google.com/spreadsheets/d/1SX6NBoVAgQJ6U1MVXOaj8PK2l7WJ3RER9xtqwdhxkhw/edit?usp=sharing"",""ฉะเชิงเทรา!J399"")"),75)</f>
        <v>75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IFERROR(__xludf.DUMMYFUNCTION("IMPORTRANGE(""https://docs.google.com/spreadsheets/d/1SX6NBoVAgQJ6U1MVXOaj8PK2l7WJ3RER9xtqwdhxkhw/edit?usp=sharing"",""ฉะเชิงเทรา!J459"")"),7957)</f>
        <v>7957</v>
      </c>
      <c r="K564" s="372">
        <f ca="1">IF(I564&gt;0,J564*100/I564,0)</f>
        <v>442.05555555555554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IFERROR(__xludf.DUMMYFUNCTION("IMPORTRANGE(""https://docs.google.com/spreadsheets/d/1SX6NBoVAgQJ6U1MVXOaj8PK2l7WJ3RER9xtqwdhxkhw/edit?usp=sharing"",""ฉะเชิงเทรา!M459"")"),131701.36)</f>
        <v>131701.35999999999</v>
      </c>
      <c r="O564" s="373">
        <f t="shared" ref="O564:O568" ca="1" si="122">+IF(L564&gt;0,N564*100/L564,0)</f>
        <v>93.431725312145275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IFERROR(__xludf.DUMMYFUNCTION("IMPORTRANGE(""https://docs.google.com/spreadsheets/d/1SX6NBoVAgQJ6U1MVXOaj8PK2l7WJ3RER9xtqwdhxkhw/edit?usp=sharing"",""ฉะเชิงเทรา!M461"")"),131701.36)</f>
        <v>131701.35999999999</v>
      </c>
      <c r="O566" s="169">
        <f t="shared" ca="1" si="122"/>
        <v>93.431725312145275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IFERROR(__xludf.DUMMYFUNCTION("IMPORTRANGE(""https://docs.google.com/spreadsheets/d/1SX6NBoVAgQJ6U1MVXOaj8PK2l7WJ3RER9xtqwdhxkhw/edit?usp=sharing"",""ฉะเชิงเทรา!M463"")"),131701.36)</f>
        <v>131701.35999999999</v>
      </c>
      <c r="O568" s="169">
        <f t="shared" ca="1" si="122"/>
        <v>93.431725312145275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IFERROR(__xludf.DUMMYFUNCTION("IMPORTRANGE(""https://docs.google.com/spreadsheets/d/1SX6NBoVAgQJ6U1MVXOaj8PK2l7WJ3RER9xtqwdhxkhw/edit?usp=sharing"",""ฉะเชิงเทรา!M467"")"),38935)</f>
        <v>38935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IFERROR(__xludf.DUMMYFUNCTION("IMPORTRANGE(""https://docs.google.com/spreadsheets/d/1SX6NBoVAgQJ6U1MVXOaj8PK2l7WJ3RER9xtqwdhxkhw/edit?usp=sharing"",""ฉะเชิงเทรา!J468"")"),7957)</f>
        <v>7957</v>
      </c>
      <c r="K573" s="202">
        <f ca="1">IF(I573&gt;0,J573*100/I573,0)</f>
        <v>442.05555555555554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IFERROR(__xludf.DUMMYFUNCTION("IMPORTRANGE(""https://docs.google.com/spreadsheets/d/1SX6NBoVAgQJ6U1MVXOaj8PK2l7WJ3RER9xtqwdhxkhw/edit?usp=sharing"",""ฉะเชิงเทรา!J471"")"),349)</f>
        <v>349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IFERROR(__xludf.DUMMYFUNCTION("IMPORTRANGE(""https://docs.google.com/spreadsheets/d/1SX6NBoVAgQJ6U1MVXOaj8PK2l7WJ3RER9xtqwdhxkhw/edit?usp=sharing"",""ฉะเชิงเทรา!J472"")"),7608)</f>
        <v>7608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IFERROR(__xludf.DUMMYFUNCTION("IMPORTRANGE(""https://docs.google.com/spreadsheets/d/1SX6NBoVAgQJ6U1MVXOaj8PK2l7WJ3RER9xtqwdhxkhw/edit?usp=sharing"",""ฉะเชิงเทรา!J475"")"),39)</f>
        <v>39</v>
      </c>
      <c r="K580" s="372">
        <f ca="1">IF(I580&gt;0,J580*100/I580,0)</f>
        <v>19.5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IFERROR(__xludf.DUMMYFUNCTION("IMPORTRANGE(""https://docs.google.com/spreadsheets/d/1SX6NBoVAgQJ6U1MVXOaj8PK2l7WJ3RER9xtqwdhxkhw/edit?usp=sharing"",""ฉะเชิงเทรา!M475"")"),215902.96)</f>
        <v>215902.96</v>
      </c>
      <c r="O580" s="373">
        <f t="shared" ref="O580:O584" ca="1" si="124">+IF(L580&gt;0,N580*100/L580,0)</f>
        <v>65.783960999390615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IFERROR(__xludf.DUMMYFUNCTION("IMPORTRANGE(""https://docs.google.com/spreadsheets/d/1SX6NBoVAgQJ6U1MVXOaj8PK2l7WJ3RER9xtqwdhxkhw/edit?usp=sharing"",""ฉะเชิงเทรา!M477"")"),215902.96)</f>
        <v>215902.96</v>
      </c>
      <c r="O582" s="169">
        <f t="shared" ca="1" si="124"/>
        <v>65.783960999390615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IFERROR(__xludf.DUMMYFUNCTION("IMPORTRANGE(""https://docs.google.com/spreadsheets/d/1SX6NBoVAgQJ6U1MVXOaj8PK2l7WJ3RER9xtqwdhxkhw/edit?usp=sharing"",""ฉะเชิงเทรา!M479"")"),215902.96)</f>
        <v>215902.96</v>
      </c>
      <c r="O584" s="169">
        <f t="shared" ca="1" si="124"/>
        <v>65.783960999390615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IFERROR(__xludf.DUMMYFUNCTION("IMPORTRANGE(""https://docs.google.com/spreadsheets/d/1SX6NBoVAgQJ6U1MVXOaj8PK2l7WJ3RER9xtqwdhxkhw/edit?usp=sharing"",""ฉะเชิงเทรา!M482"")"),79199.96)</f>
        <v>79199.960000000006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IFERROR(__xludf.DUMMYFUNCTION("IMPORTRANGE(""https://docs.google.com/spreadsheets/d/1SX6NBoVAgQJ6U1MVXOaj8PK2l7WJ3RER9xtqwdhxkhw/edit?usp=sharing"",""ฉะเชิงเทรา!M483"")"),136703)</f>
        <v>136703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IFERROR(__xludf.DUMMYFUNCTION("IMPORTRANGE(""https://docs.google.com/spreadsheets/d/1SX6NBoVAgQJ6U1MVXOaj8PK2l7WJ3RER9xtqwdhxkhw/edit?usp=sharing"",""ฉะเชิงเทรา!J484"")"),220)</f>
        <v>220</v>
      </c>
      <c r="K589" s="163">
        <f t="shared" ref="K589:K596" ca="1" si="125">IF(I589&gt;0,J589*100/I589,0)</f>
        <v>110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IFERROR(__xludf.DUMMYFUNCTION("IMPORTRANGE(""https://docs.google.com/spreadsheets/d/1SX6NBoVAgQJ6U1MVXOaj8PK2l7WJ3RER9xtqwdhxkhw/edit?usp=sharing"",""ฉะเชิงเทรา!J485"")"),171.31)</f>
        <v>171.31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IFERROR(__xludf.DUMMYFUNCTION("IMPORTRANGE(""https://docs.google.com/spreadsheets/d/1SX6NBoVAgQJ6U1MVXOaj8PK2l7WJ3RER9xtqwdhxkhw/edit?usp=sharing"",""ฉะเชิงเทรา!J486"")"),149)</f>
        <v>149</v>
      </c>
      <c r="K591" s="163">
        <f t="shared" ca="1" si="125"/>
        <v>74.5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IFERROR(__xludf.DUMMYFUNCTION("IMPORTRANGE(""https://docs.google.com/spreadsheets/d/1SX6NBoVAgQJ6U1MVXOaj8PK2l7WJ3RER9xtqwdhxkhw/edit?usp=sharing"",""ฉะเชิงเทรา!J487"")"),124.35)</f>
        <v>124.35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IFERROR(__xludf.DUMMYFUNCTION("IMPORTRANGE(""https://docs.google.com/spreadsheets/d/1SX6NBoVAgQJ6U1MVXOaj8PK2l7WJ3RER9xtqwdhxkhw/edit?usp=sharing"",""ฉะเชิงเทรา!J488"")"),39)</f>
        <v>39</v>
      </c>
      <c r="K593" s="163">
        <f t="shared" ca="1" si="125"/>
        <v>19.5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IFERROR(__xludf.DUMMYFUNCTION("IMPORTRANGE(""https://docs.google.com/spreadsheets/d/1SX6NBoVAgQJ6U1MVXOaj8PK2l7WJ3RER9xtqwdhxkhw/edit?usp=sharing"",""ฉะเชิงเทรา!J489"")"),39.92)</f>
        <v>39.92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IFERROR(__xludf.DUMMYFUNCTION("IMPORTRANGE(""https://docs.google.com/spreadsheets/d/1SX6NBoVAgQJ6U1MVXOaj8PK2l7WJ3RER9xtqwdhxkhw/edit?usp=sharing"",""ฉะเชิงเทรา!J490"")"),39)</f>
        <v>39</v>
      </c>
      <c r="K595" s="163">
        <f t="shared" ca="1" si="125"/>
        <v>19.5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IFERROR(__xludf.DUMMYFUNCTION("IMPORTRANGE(""https://docs.google.com/spreadsheets/d/1SX6NBoVAgQJ6U1MVXOaj8PK2l7WJ3RER9xtqwdhxkhw/edit?usp=sharing"",""ฉะเชิงเทรา!J491"")"),39.92)</f>
        <v>39.92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IFERROR(__xludf.DUMMYFUNCTION("IMPORTRANGE(""https://docs.google.com/spreadsheets/d/1SX6NBoVAgQJ6U1MVXOaj8PK2l7WJ3RER9xtqwdhxkhw/edit?usp=sharing"",""ฉะเชิงเทรา!M492"")"),10870)</f>
        <v>10870</v>
      </c>
      <c r="O597" s="412">
        <f t="shared" ref="O597:O601" ca="1" si="126">+IF(L597&gt;0,N597*100/L597,0)</f>
        <v>199.08424908424908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IFERROR(__xludf.DUMMYFUNCTION("IMPORTRANGE(""https://docs.google.com/spreadsheets/d/1SX6NBoVAgQJ6U1MVXOaj8PK2l7WJ3RER9xtqwdhxkhw/edit?usp=sharing"",""ฉะเชิงเทรา!M494"")"),10870)</f>
        <v>10870</v>
      </c>
      <c r="O599" s="169">
        <f t="shared" ca="1" si="126"/>
        <v>199.08424908424908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IFERROR(__xludf.DUMMYFUNCTION("IMPORTRANGE(""https://docs.google.com/spreadsheets/d/1SX6NBoVAgQJ6U1MVXOaj8PK2l7WJ3RER9xtqwdhxkhw/edit?usp=sharing"",""ฉะเชิงเทรา!M496"")"),10870)</f>
        <v>10870</v>
      </c>
      <c r="O601" s="169">
        <f t="shared" ca="1" si="126"/>
        <v>199.08424908424908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IFERROR(__xludf.DUMMYFUNCTION("IMPORTRANGE(""https://docs.google.com/spreadsheets/d/1SX6NBoVAgQJ6U1MVXOaj8PK2l7WJ3RER9xtqwdhxkhw/edit?usp=sharing"",""ฉะเชิงเทรา!M500"")"),10870)</f>
        <v>10870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IFERROR(__xludf.DUMMYFUNCTION("IMPORTRANGE(""https://docs.google.com/spreadsheets/d/1SX6NBoVAgQJ6U1MVXOaj8PK2l7WJ3RER9xtqwdhxkhw/edit?usp=sharing"",""ฉะเชิงเทรา!J507"")"),51)</f>
        <v>51</v>
      </c>
      <c r="K612" s="163">
        <f t="shared" ca="1" si="127"/>
        <v>98.07692307692308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IFERROR(__xludf.DUMMYFUNCTION("IMPORTRANGE(""https://docs.google.com/spreadsheets/d/1SX6NBoVAgQJ6U1MVXOaj8PK2l7WJ3RER9xtqwdhxkhw/edit?usp=sharing"",""ฉะเชิงเทรา!J508"")"),51)</f>
        <v>51</v>
      </c>
      <c r="K613" s="163">
        <f t="shared" ca="1" si="127"/>
        <v>98.07692307692308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IFERROR(__xludf.DUMMYFUNCTION("IMPORTRANGE(""https://docs.google.com/spreadsheets/d/1SX6NBoVAgQJ6U1MVXOaj8PK2l7WJ3RER9xtqwdhxkhw/edit?usp=sharing"",""ฉะเชิงเทรา!J523"")"),3051781.74)</f>
        <v>3051781.74</v>
      </c>
      <c r="K628" s="343">
        <f t="shared" ref="K628:K635" ca="1" si="129">IF(I628&gt;0,J628*100/I628,0)</f>
        <v>79.431345517965028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IFERROR(__xludf.DUMMYFUNCTION("IMPORTRANGE(""https://docs.google.com/spreadsheets/d/1SX6NBoVAgQJ6U1MVXOaj8PK2l7WJ3RER9xtqwdhxkhw/edit?usp=sharing"",""ฉะเชิงเทรา!J524"")"),159)</f>
        <v>159</v>
      </c>
      <c r="K629" s="343">
        <f t="shared" ca="1" si="129"/>
        <v>101.27388535031847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IFERROR(__xludf.DUMMYFUNCTION("IMPORTRANGE(""https://docs.google.com/spreadsheets/d/1SX6NBoVAgQJ6U1MVXOaj8PK2l7WJ3RER9xtqwdhxkhw/edit?usp=sharing"",""ฉะเชิงเทรา!J525"")"),993657.35)</f>
        <v>993657.35</v>
      </c>
      <c r="K630" s="343">
        <f t="shared" ca="1" si="129"/>
        <v>9.5412003820957239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IFERROR(__xludf.DUMMYFUNCTION("IMPORTRANGE(""https://docs.google.com/spreadsheets/d/1SX6NBoVAgQJ6U1MVXOaj8PK2l7WJ3RER9xtqwdhxkhw/edit?usp=sharing"",""ฉะเชิงเทรา!J526"")"),104)</f>
        <v>104</v>
      </c>
      <c r="K631" s="343">
        <f t="shared" ca="1" si="129"/>
        <v>37.81818181818182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IFERROR(__xludf.DUMMYFUNCTION("IMPORTRANGE(""https://docs.google.com/spreadsheets/d/1SX6NBoVAgQJ6U1MVXOaj8PK2l7WJ3RER9xtqwdhxkhw/edit?usp=sharing"",""ฉะเชิงเทรา!J527"")"),2980980.91)</f>
        <v>2980980.91</v>
      </c>
      <c r="K632" s="343">
        <f t="shared" ca="1" si="129"/>
        <v>52.610231804354193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IFERROR(__xludf.DUMMYFUNCTION("IMPORTRANGE(""https://docs.google.com/spreadsheets/d/1SX6NBoVAgQJ6U1MVXOaj8PK2l7WJ3RER9xtqwdhxkhw/edit?usp=sharing"",""ฉะเชิงเทรา!J528"")"),1906)</f>
        <v>1906</v>
      </c>
      <c r="K633" s="343">
        <f t="shared" ca="1" si="129"/>
        <v>72.416413373860181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2">
        <f ca="1">IFERROR(__xludf.DUMMYFUNCTION("IMPORTRANGE(""https://docs.google.com/spreadsheets/d/1SX6NBoVAgQJ6U1MVXOaj8PK2l7WJ3RER9xtqwdhxkhw/edit?usp=sharing"",""ฉะเชิงเทรา!J529"")"),3000000)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IFERROR(__xludf.DUMMYFUNCTION("IMPORTRANGE(""https://docs.google.com/spreadsheets/d/1SX6NBoVAgQJ6U1MVXOaj8PK2l7WJ3RER9xtqwdhxkhw/edit?usp=sharing"",""ฉะเชิงเทรา!I530"")"),100)</f>
        <v>100</v>
      </c>
      <c r="J635" s="505">
        <f ca="1">IFERROR(__xludf.DUMMYFUNCTION("IMPORTRANGE(""https://docs.google.com/spreadsheets/d/1SX6NBoVAgQJ6U1MVXOaj8PK2l7WJ3RER9xtqwdhxkhw/edit?usp=sharing"",""ฉะเชิงเทรา!J530"")"),100)</f>
        <v>100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13570</v>
      </c>
      <c r="O636" s="511">
        <f t="shared" ref="O636:O640" ca="1" si="130">+IF(L636&gt;0,N636*100/L636,0)</f>
        <v>22.216764898493778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13570</v>
      </c>
      <c r="O638" s="523">
        <f t="shared" ca="1" si="130"/>
        <v>22.216764898493778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13570</v>
      </c>
      <c r="O640" s="523">
        <f t="shared" ca="1" si="130"/>
        <v>22.216764898493778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13570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IFERROR(__xludf.DUMMYFUNCTION("IMPORTRANGE(""https://docs.google.com/spreadsheets/d/1SX6NBoVAgQJ6U1MVXOaj8PK2l7WJ3RER9xtqwdhxkhw/edit#gid=346597447"",""ฉะเชิงเทรา!J544"")"),2)</f>
        <v>2</v>
      </c>
      <c r="K649" s="538">
        <f t="shared" ca="1" si="131"/>
        <v>10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IFERROR(__xludf.DUMMYFUNCTION("IMPORTRANGE(""https://docs.google.com/spreadsheets/d/1SX6NBoVAgQJ6U1MVXOaj8PK2l7WJ3RER9xtqwdhxkhw/edit#gid=346597447"",""ฉะเชิงเทรา!J545"")"),740.63)</f>
        <v>740.63</v>
      </c>
      <c r="K650" s="538">
        <f t="shared" ca="1" si="131"/>
        <v>106.10744985673352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158.23500000000001</v>
      </c>
      <c r="K651" s="538">
        <f t="shared" ca="1" si="131"/>
        <v>105.49000000000001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IFERROR(__xludf.DUMMYFUNCTION("IMPORTRANGE(""https://docs.google.com/spreadsheets/d/1SX6NBoVAgQJ6U1MVXOaj8PK2l7WJ3RER9xtqwdhxkhw/edit#gid=346597447"",""ฉะเชิงเทรา!J547"")"),9)</f>
        <v>9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IFERROR(__xludf.DUMMYFUNCTION("IMPORTRANGE(""https://docs.google.com/spreadsheets/d/1SX6NBoVAgQJ6U1MVXOaj8PK2l7WJ3RER9xtqwdhxkhw/edit#gid=346597447"",""ฉะเชิงเทรา!J548"")"),158.22)</f>
        <v>158.22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IFERROR(__xludf.DUMMYFUNCTION("IMPORTRANGE(""https://docs.google.com/spreadsheets/d/1SX6NBoVAgQJ6U1MVXOaj8PK2l7WJ3RER9xtqwdhxkhw/edit#gid=346597447"",""ฉะเชิงเทรา!J550"")"),4)</f>
        <v>4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IFERROR(__xludf.DUMMYFUNCTION("IMPORTRANGE(""https://docs.google.com/spreadsheets/d/1SX6NBoVAgQJ6U1MVXOaj8PK2l7WJ3RER9xtqwdhxkhw/edit#gid=346597447"",""ฉะเชิงเทรา!J551"")"),4)</f>
        <v>4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IFERROR(__xludf.DUMMYFUNCTION("IMPORTRANGE(""https://docs.google.com/spreadsheets/d/1SX6NBoVAgQJ6U1MVXOaj8PK2l7WJ3RER9xtqwdhxkhw/edit#gid=346597447"",""ฉะเชิงเทรา!J552"")"),56.3925)</f>
        <v>56.392499999999998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IFERROR(__xludf.DUMMYFUNCTION("IMPORTRANGE(""https://docs.google.com/spreadsheets/d/1SX6NBoVAgQJ6U1MVXOaj8PK2l7WJ3RER9xtqwdhxkhw/edit#gid=346597447"",""ฉะเชิงเทรา!J553"")"),5)</f>
        <v>5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IFERROR(__xludf.DUMMYFUNCTION("IMPORTRANGE(""https://docs.google.com/spreadsheets/d/1SX6NBoVAgQJ6U1MVXOaj8PK2l7WJ3RER9xtqwdhxkhw/edit#gid=346597447"",""ฉะเชิงเทรา!J554"")"),5)</f>
        <v>5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IFERROR(__xludf.DUMMYFUNCTION("IMPORTRANGE(""https://docs.google.com/spreadsheets/d/1SX6NBoVAgQJ6U1MVXOaj8PK2l7WJ3RER9xtqwdhxkhw/edit#gid=346597447"",""ฉะเชิงเทรา!J555"")"),101.8425)</f>
        <v>101.8425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5477995</v>
      </c>
      <c r="M8" s="23">
        <f t="shared" ca="1" si="0"/>
        <v>3840951</v>
      </c>
      <c r="N8" s="23">
        <f t="shared" ca="1" si="0"/>
        <v>4032264.49</v>
      </c>
      <c r="O8" s="22">
        <f t="shared" ref="O8:O16" ca="1" si="1">IF(L8&gt;0,N8*100/L8,0)</f>
        <v>73.608400336254419</v>
      </c>
      <c r="P8" s="22">
        <f t="shared" ref="P8:P16" ca="1" si="2">IF(M8&gt;0,N8*100/M8,0)</f>
        <v>104.98088858722748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5477995</v>
      </c>
      <c r="M10" s="30">
        <f t="shared" ca="1" si="4"/>
        <v>3840951</v>
      </c>
      <c r="N10" s="30">
        <f t="shared" ca="1" si="4"/>
        <v>4032264.49</v>
      </c>
      <c r="O10" s="29">
        <f t="shared" ca="1" si="1"/>
        <v>73.608400336254419</v>
      </c>
      <c r="P10" s="29">
        <f t="shared" ca="1" si="2"/>
        <v>104.98088858722748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4988595</v>
      </c>
      <c r="M12" s="38">
        <f t="shared" ca="1" si="6"/>
        <v>3351551</v>
      </c>
      <c r="N12" s="38">
        <f t="shared" ca="1" si="6"/>
        <v>3545864.49</v>
      </c>
      <c r="O12" s="38">
        <f t="shared" ca="1" si="1"/>
        <v>71.079421961494162</v>
      </c>
      <c r="P12" s="38">
        <f t="shared" ca="1" si="2"/>
        <v>105.79771842946744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3122495</v>
      </c>
      <c r="M14" s="38">
        <f t="shared" si="8"/>
        <v>0</v>
      </c>
      <c r="N14" s="38">
        <f t="shared" ca="1" si="8"/>
        <v>586385.74</v>
      </c>
      <c r="O14" s="38">
        <f t="shared" ca="1" si="1"/>
        <v>18.779397244831458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489400</v>
      </c>
      <c r="M16" s="38">
        <f t="shared" ca="1" si="10"/>
        <v>489400</v>
      </c>
      <c r="N16" s="38">
        <f t="shared" ca="1" si="10"/>
        <v>486400</v>
      </c>
      <c r="O16" s="49">
        <f t="shared" ca="1" si="1"/>
        <v>99.387004495300374</v>
      </c>
      <c r="P16" s="49">
        <f t="shared" ca="1" si="2"/>
        <v>99.387004495300374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3805960</v>
      </c>
      <c r="M18" s="23">
        <f t="shared" ca="1" si="11"/>
        <v>3840951</v>
      </c>
      <c r="N18" s="23">
        <f t="shared" ca="1" si="11"/>
        <v>3445878.75</v>
      </c>
      <c r="O18" s="22">
        <f t="shared" ref="O18:O20" ca="1" si="12">IF(L18&gt;0,N18*100/L18,0)</f>
        <v>90.539016437377171</v>
      </c>
      <c r="P18" s="22">
        <f t="shared" ref="P18:P26" ca="1" si="13">IF(M18&gt;0,N18*100/M18,0)</f>
        <v>89.714207497049557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3805960</v>
      </c>
      <c r="M20" s="30">
        <f t="shared" ca="1" si="15"/>
        <v>3840951</v>
      </c>
      <c r="N20" s="30">
        <f t="shared" ca="1" si="15"/>
        <v>3445878.75</v>
      </c>
      <c r="O20" s="29">
        <f t="shared" ca="1" si="12"/>
        <v>90.539016437377171</v>
      </c>
      <c r="P20" s="29">
        <f t="shared" ca="1" si="13"/>
        <v>89.714207497049557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3351551</v>
      </c>
      <c r="N22" s="38">
        <f t="shared" ca="1" si="18"/>
        <v>2959478.75</v>
      </c>
      <c r="O22" s="38">
        <f t="shared" ca="1" si="17"/>
        <v>89.233384892780478</v>
      </c>
      <c r="P22" s="38">
        <f t="shared" ca="1" si="13"/>
        <v>88.301766853614936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489400</v>
      </c>
      <c r="M26" s="49">
        <f t="shared" ca="1" si="22"/>
        <v>489400</v>
      </c>
      <c r="N26" s="49">
        <f t="shared" ca="1" si="22"/>
        <v>486400</v>
      </c>
      <c r="O26" s="49">
        <f t="shared" ca="1" si="17"/>
        <v>99.387004495300374</v>
      </c>
      <c r="P26" s="49">
        <f t="shared" ca="1" si="13"/>
        <v>99.387004495300374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1672035</v>
      </c>
      <c r="M28" s="23">
        <f t="shared" si="23"/>
        <v>0</v>
      </c>
      <c r="N28" s="23">
        <f t="shared" ca="1" si="23"/>
        <v>586385.74</v>
      </c>
      <c r="O28" s="22">
        <f t="shared" ref="O28:O30" ca="1" si="24">IF(L28&gt;0,N28*100/L28,0)</f>
        <v>35.07018333946359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1672035</v>
      </c>
      <c r="M30" s="30">
        <f t="shared" si="27"/>
        <v>0</v>
      </c>
      <c r="N30" s="30">
        <f t="shared" ca="1" si="27"/>
        <v>586385.74</v>
      </c>
      <c r="O30" s="29">
        <f t="shared" ca="1" si="24"/>
        <v>35.07018333946359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1672035</v>
      </c>
      <c r="M32" s="38">
        <f t="shared" si="30"/>
        <v>0</v>
      </c>
      <c r="N32" s="38">
        <f t="shared" ca="1" si="30"/>
        <v>586385.74</v>
      </c>
      <c r="O32" s="38">
        <f t="shared" ca="1" si="29"/>
        <v>35.07018333946359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1672035</v>
      </c>
      <c r="M34" s="38">
        <f t="shared" si="32"/>
        <v>0</v>
      </c>
      <c r="N34" s="38">
        <f t="shared" ca="1" si="32"/>
        <v>586385.74</v>
      </c>
      <c r="O34" s="38">
        <f t="shared" ca="1" si="29"/>
        <v>35.07018333946359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3805960</v>
      </c>
      <c r="M37" s="54">
        <f t="shared" ca="1" si="33"/>
        <v>3840951</v>
      </c>
      <c r="N37" s="54">
        <f t="shared" ca="1" si="33"/>
        <v>3445878.75</v>
      </c>
      <c r="O37" s="55">
        <f t="shared" ca="1" si="29"/>
        <v>90.539016437377171</v>
      </c>
      <c r="P37" s="55">
        <f t="shared" ca="1" si="25"/>
        <v>89.714207497049557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1074100</v>
      </c>
      <c r="M41" s="78">
        <f t="shared" ca="1" si="34"/>
        <v>1074100</v>
      </c>
      <c r="N41" s="78">
        <f t="shared" ca="1" si="34"/>
        <v>1010595.95</v>
      </c>
      <c r="O41" s="77">
        <f t="shared" ref="O41:O43" ca="1" si="35">IF(L41&gt;0,N41*100/L41,0)</f>
        <v>94.087696676287123</v>
      </c>
      <c r="P41" s="77">
        <f t="shared" ref="P41:P43" ca="1" si="36">IF(M41&gt;0,N41*100/M41,0)</f>
        <v>94.087696676287123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1074100</v>
      </c>
      <c r="M43" s="78">
        <f t="shared" ca="1" si="38"/>
        <v>1074100</v>
      </c>
      <c r="N43" s="78">
        <f t="shared" ca="1" si="38"/>
        <v>1010595.95</v>
      </c>
      <c r="O43" s="77">
        <f t="shared" ca="1" si="35"/>
        <v>94.087696676287123</v>
      </c>
      <c r="P43" s="77">
        <f t="shared" ca="1" si="36"/>
        <v>94.087696676287123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IFERROR(__xludf.DUMMYFUNCTION("IMPORTRANGE(""https://docs.google.com/spreadsheets/d/1Yj_ptqi66GCucihVvJfMjLAmec39IyEx_6qawtMGysU/edit?usp=sharing"",""สบก!R62"")"),643595.95)</f>
        <v>643595.94999999995</v>
      </c>
      <c r="O45" s="38">
        <f ca="1">IF(L45&gt;0,N45*100/L45,0)</f>
        <v>91.406895327368261</v>
      </c>
      <c r="P45" s="38">
        <f ca="1">IF(M45&gt;0,N45*100/M45,0)</f>
        <v>91.406895327368261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IFERROR(__xludf.DUMMYFUNCTION("IMPORTRANGE(""https://docs.google.com/spreadsheets/d/1Yj_ptqi66GCucihVvJfMjLAmec39IyEx_6qawtMGysU/edit?usp=sharing"",""สบก!O62"")"),370000)</f>
        <v>370000</v>
      </c>
      <c r="M49" s="49">
        <f ca="1">L49</f>
        <v>370000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99.189189189189193</v>
      </c>
      <c r="P49" s="49">
        <f ca="1">IF(M49&gt;0,N49*100/M49,0)</f>
        <v>99.189189189189193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574581</v>
      </c>
      <c r="N53" s="121">
        <f t="shared" ca="1" si="39"/>
        <v>495455.55</v>
      </c>
      <c r="O53" s="120">
        <f t="shared" ref="O53:O55" ca="1" si="40">IF(L53&gt;0,N53*100/L53,0)</f>
        <v>88.474205357142864</v>
      </c>
      <c r="P53" s="120">
        <f t="shared" ref="P53:P55" ca="1" si="41">IF(M53&gt;0,N53*100/M53,0)</f>
        <v>86.229017318707022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574581</v>
      </c>
      <c r="N55" s="121">
        <f t="shared" ca="1" si="43"/>
        <v>495455.55</v>
      </c>
      <c r="O55" s="120">
        <f t="shared" ca="1" si="40"/>
        <v>88.474205357142864</v>
      </c>
      <c r="P55" s="120">
        <f t="shared" ca="1" si="41"/>
        <v>86.229017318707022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IFERROR(__xludf.DUMMYFUNCTION("IMPORTRANGE(""https://docs.google.com/spreadsheets/d/1Yj_ptqi66GCucihVvJfMjLAmec39IyEx_6qawtMGysU/edit?usp=sharing"",""สบก!Z62"")"),574581)</f>
        <v>574581</v>
      </c>
      <c r="N57" s="49">
        <f ca="1">IFERROR(__xludf.DUMMYFUNCTION("IMPORTRANGE(""https://docs.google.com/spreadsheets/d/1Yj_ptqi66GCucihVvJfMjLAmec39IyEx_6qawtMGysU/edit?usp=sharing"",""สบก!AA62"")"),495455.55)</f>
        <v>495455.55</v>
      </c>
      <c r="O57" s="38">
        <f ca="1">IF(L57&gt;0,N57*100/L57,0)</f>
        <v>88.474205357142864</v>
      </c>
      <c r="P57" s="38">
        <f ca="1">IF(M57&gt;0,N57*100/M57,0)</f>
        <v>86.229017318707022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186321</v>
      </c>
      <c r="O94" s="151">
        <f t="shared" ref="O94:O96" ca="1" si="53">IF(L94&gt;0,N94*100/L94,0)</f>
        <v>86.862937062937064</v>
      </c>
      <c r="P94" s="151">
        <f t="shared" ref="P94:P96" ca="1" si="54">IF(M94&gt;0,N94*100/M94,0)</f>
        <v>86.862937062937064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186321</v>
      </c>
      <c r="O96" s="156">
        <f t="shared" ca="1" si="53"/>
        <v>86.862937062937064</v>
      </c>
      <c r="P96" s="156">
        <f t="shared" ca="1" si="54"/>
        <v>86.862937062937064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IFERROR(__xludf.DUMMYFUNCTION("IMPORTRANGE(""https://docs.google.com/spreadsheets/d/1Yj_ptqi66GCucihVvJfMjLAmec39IyEx_6qawtMGysU/edit?usp=sharing"",""สบก!AS62"")"),93921)</f>
        <v>93921</v>
      </c>
      <c r="O98" s="169">
        <f ca="1">IF(L98&gt;0,N98*100/L98,0)</f>
        <v>76.921375921375926</v>
      </c>
      <c r="P98" s="169">
        <f ca="1">IF(M98&gt;0,N98*100/M98,0)</f>
        <v>76.921375921375926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61040</v>
      </c>
      <c r="O118" s="151">
        <f t="shared" ref="O118:O120" ca="1" si="59">IF(L118&gt;0,N118*100/L118,0)</f>
        <v>74.041727316836486</v>
      </c>
      <c r="P118" s="151">
        <f t="shared" ref="P118:P120" ca="1" si="60">IF(M118&gt;0,N118*100/M118,0)</f>
        <v>74.041727316836486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61040</v>
      </c>
      <c r="O120" s="156">
        <f t="shared" ca="1" si="59"/>
        <v>74.041727316836486</v>
      </c>
      <c r="P120" s="156">
        <f t="shared" ca="1" si="60"/>
        <v>74.041727316836486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IFERROR(__xludf.DUMMYFUNCTION("IMPORTRANGE(""https://docs.google.com/spreadsheets/d/1Yj_ptqi66GCucihVvJfMjLAmec39IyEx_6qawtMGysU/edit?usp=sharing"",""สบก!BB62"")"),61040)</f>
        <v>61040</v>
      </c>
      <c r="O122" s="169">
        <f ca="1">IF(L122&gt;0,N122*100/L122,0)</f>
        <v>74.041727316836486</v>
      </c>
      <c r="P122" s="169">
        <f ca="1">IF(M122&gt;0,N122*100/M122,0)</f>
        <v>74.041727316836486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308660</v>
      </c>
      <c r="N140" s="152">
        <f t="shared" ca="1" si="64"/>
        <v>290254.48</v>
      </c>
      <c r="O140" s="151">
        <f t="shared" ref="O140:O142" ca="1" si="65">IF(L140&gt;0,N140*100/L140,0)</f>
        <v>89.695451174289246</v>
      </c>
      <c r="P140" s="151">
        <f t="shared" ref="P140:P142" ca="1" si="66">IF(M140&gt;0,N140*100/M140,0)</f>
        <v>94.036959761549923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308660</v>
      </c>
      <c r="N142" s="157">
        <f t="shared" ca="1" si="68"/>
        <v>290254.48</v>
      </c>
      <c r="O142" s="156">
        <f t="shared" ca="1" si="65"/>
        <v>89.695451174289246</v>
      </c>
      <c r="P142" s="156">
        <f t="shared" ca="1" si="66"/>
        <v>94.036959761549923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IFERROR(__xludf.DUMMYFUNCTION("IMPORTRANGE(""https://docs.google.com/spreadsheets/d/1Yj_ptqi66GCucihVvJfMjLAmec39IyEx_6qawtMGysU/edit?usp=sharing"",""สบก!BJ62"")"),308660)</f>
        <v>308660</v>
      </c>
      <c r="N144" s="169">
        <f ca="1">IFERROR(__xludf.DUMMYFUNCTION("IMPORTRANGE(""https://docs.google.com/spreadsheets/d/1Yj_ptqi66GCucihVvJfMjLAmec39IyEx_6qawtMGysU/edit?usp=sharing"",""สบก!BK62"")"),290254.48)</f>
        <v>290254.48</v>
      </c>
      <c r="O144" s="169">
        <f ca="1">IF(L144&gt;0,N144*100/L144,0)</f>
        <v>89.695451174289246</v>
      </c>
      <c r="P144" s="169">
        <f ca="1">IF(M144&gt;0,N144*100/M144,0)</f>
        <v>94.036959761549923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43280</v>
      </c>
      <c r="O271" s="151">
        <f t="shared" ref="O271:O273" ca="1" si="84">IF(L271&gt;0,N271*100/L271,0)</f>
        <v>78.405797101449281</v>
      </c>
      <c r="P271" s="151">
        <f t="shared" ref="P271:P273" ca="1" si="85">IF(M271&gt;0,N271*100/M271,0)</f>
        <v>78.405797101449281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43280</v>
      </c>
      <c r="O273" s="156">
        <f t="shared" ca="1" si="84"/>
        <v>78.405797101449281</v>
      </c>
      <c r="P273" s="156">
        <f t="shared" ca="1" si="85"/>
        <v>78.405797101449281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IFERROR(__xludf.DUMMYFUNCTION("IMPORTRANGE(""https://docs.google.com/spreadsheets/d/1Yj_ptqi66GCucihVvJfMjLAmec39IyEx_6qawtMGysU/edit?usp=sharing"",""สบก!CL62"")"),43280)</f>
        <v>43280</v>
      </c>
      <c r="O275" s="169">
        <f ca="1">IF(L275&gt;0,N275*100/L275,0)</f>
        <v>78.405797101449281</v>
      </c>
      <c r="P275" s="169">
        <f ca="1">IF(M275&gt;0,N275*100/M275,0)</f>
        <v>78.405797101449281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93680</v>
      </c>
      <c r="O290" s="151">
        <f t="shared" ref="O290:O292" ca="1" si="89">IF(L290&gt;0,N290*100/L290,0)</f>
        <v>97.259136212624583</v>
      </c>
      <c r="P290" s="151">
        <f t="shared" ref="P290:P292" ca="1" si="90">IF(M290&gt;0,N290*100/M290,0)</f>
        <v>97.259136212624583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93680</v>
      </c>
      <c r="O292" s="156">
        <f t="shared" ca="1" si="89"/>
        <v>97.259136212624583</v>
      </c>
      <c r="P292" s="156">
        <f t="shared" ca="1" si="90"/>
        <v>97.259136212624583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IFERROR(__xludf.DUMMYFUNCTION("IMPORTRANGE(""https://docs.google.com/spreadsheets/d/1Yj_ptqi66GCucihVvJfMjLAmec39IyEx_6qawtMGysU/edit?usp=sharing"",""สบก!CU62"")"),93680)</f>
        <v>93680</v>
      </c>
      <c r="O294" s="169">
        <f ca="1">IF(L294&gt;0,N294*100/L294,0)</f>
        <v>97.259136212624583</v>
      </c>
      <c r="P294" s="169">
        <f ca="1">IF(M294&gt;0,N294*100/M294,0)</f>
        <v>97.259136212624583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302128</v>
      </c>
      <c r="O310" s="151">
        <f t="shared" ref="O310:O312" ca="1" si="94">IF(L310&gt;0,N310*100/L310,0)</f>
        <v>84.017797552836484</v>
      </c>
      <c r="P310" s="151">
        <f t="shared" ref="P310:P312" ca="1" si="95">IF(M310&gt;0,N310*100/M310,0)</f>
        <v>84.017797552836484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302128</v>
      </c>
      <c r="O312" s="156">
        <f t="shared" ca="1" si="94"/>
        <v>84.017797552836484</v>
      </c>
      <c r="P312" s="156">
        <f t="shared" ca="1" si="95"/>
        <v>84.017797552836484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IFERROR(__xludf.DUMMYFUNCTION("IMPORTRANGE(""https://docs.google.com/spreadsheets/d/1Yj_ptqi66GCucihVvJfMjLAmec39IyEx_6qawtMGysU/edit?usp=sharing"",""สบก!DD62"")"),302128)</f>
        <v>302128</v>
      </c>
      <c r="O314" s="169">
        <f ca="1">IF(L314&gt;0,N314*100/L314,0)</f>
        <v>84.017797552836484</v>
      </c>
      <c r="P314" s="169">
        <f ca="1">IF(M314&gt;0,N314*100/M314,0)</f>
        <v>84.017797552836484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IFERROR(__xludf.DUMMYFUNCTION("IMPORTRANGE(""https://docs.google.com/spreadsheets/d/1SX6NBoVAgQJ6U1MVXOaj8PK2l7WJ3RER9xtqwdhxkhw/edit?usp=sharing"",""ชลบุรี!J228"")"),347)</f>
        <v>347</v>
      </c>
      <c r="K328" s="318">
        <f ca="1">IF(I328&gt;0,J328*100/I328,0)</f>
        <v>102.05882352941177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1075550</v>
      </c>
      <c r="N329" s="152">
        <f t="shared" ca="1" si="98"/>
        <v>963123.77</v>
      </c>
      <c r="O329" s="151">
        <f t="shared" ref="O329:O331" ca="1" si="99">IF(L329&gt;0,N329*100/L329,0)</f>
        <v>92.590248990578729</v>
      </c>
      <c r="P329" s="151">
        <f t="shared" ref="P329:P331" ca="1" si="100">IF(M329&gt;0,N329*100/M329,0)</f>
        <v>89.547094044907254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1075550</v>
      </c>
      <c r="N331" s="157">
        <f t="shared" ca="1" si="102"/>
        <v>963123.77</v>
      </c>
      <c r="O331" s="156">
        <f t="shared" ca="1" si="99"/>
        <v>92.590248990578729</v>
      </c>
      <c r="P331" s="156">
        <f t="shared" ca="1" si="100"/>
        <v>89.547094044907254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IFERROR(__xludf.DUMMYFUNCTION("IMPORTRANGE(""https://docs.google.com/spreadsheets/d/1Yj_ptqi66GCucihVvJfMjLAmec39IyEx_6qawtMGysU/edit?usp=sharing"",""สบก!DM62"")"),936123.77)</f>
        <v>936123.77</v>
      </c>
      <c r="O333" s="169">
        <f ca="1">IF(L333&gt;0,N333*100/L333,0)</f>
        <v>92.392792143703119</v>
      </c>
      <c r="P333" s="169">
        <f ca="1">IF(M333&gt;0,N333*100/M333,0)</f>
        <v>89.277933336512334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IFERROR(__xludf.DUMMYFUNCTION("IMPORTRANGE(""https://docs.google.com/spreadsheets/d/1SX6NBoVAgQJ6U1MVXOaj8PK2l7WJ3RER9xtqwdhxkhw/edit?usp=sharing"",""ชลบุรี!J234"")"),470)</f>
        <v>470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IFERROR(__xludf.DUMMYFUNCTION("IMPORTRANGE(""https://docs.google.com/spreadsheets/d/1SX6NBoVAgQJ6U1MVXOaj8PK2l7WJ3RER9xtqwdhxkhw/edit?usp=sharing"",""ชลบุรี!J235"")"),5238.73)</f>
        <v>5238.7299999999996</v>
      </c>
      <c r="K340" s="343">
        <f t="shared" ca="1" si="103"/>
        <v>124.73166666666665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IFERROR(__xludf.DUMMYFUNCTION("IMPORTRANGE(""https://docs.google.com/spreadsheets/d/1SX6NBoVAgQJ6U1MVXOaj8PK2l7WJ3RER9xtqwdhxkhw/edit?usp=sharing"",""ชลบุรี!J236"")"),357)</f>
        <v>357</v>
      </c>
      <c r="K341" s="343">
        <f t="shared" ca="1" si="103"/>
        <v>105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IFERROR(__xludf.DUMMYFUNCTION("IMPORTRANGE(""https://docs.google.com/spreadsheets/d/1SX6NBoVAgQJ6U1MVXOaj8PK2l7WJ3RER9xtqwdhxkhw/edit?usp=sharing"",""ชลบุรี!J237"")"),4251.53)</f>
        <v>4251.53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IFERROR(__xludf.DUMMYFUNCTION("IMPORTRANGE(""https://docs.google.com/spreadsheets/d/1SX6NBoVAgQJ6U1MVXOaj8PK2l7WJ3RER9xtqwdhxkhw/edit?usp=sharing"",""ชลบุรี!J240"")"),347)</f>
        <v>347</v>
      </c>
      <c r="K345" s="343">
        <f t="shared" ca="1" si="103"/>
        <v>102.05882352941177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IFERROR(__xludf.DUMMYFUNCTION("IMPORTRANGE(""https://docs.google.com/spreadsheets/d/1SX6NBoVAgQJ6U1MVXOaj8PK2l7WJ3RER9xtqwdhxkhw/edit?usp=sharing"",""ชลบุรี!J241"")"),3903.45)</f>
        <v>3903.45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IFERROR(__xludf.DUMMYFUNCTION("IMPORTRANGE(""https://docs.google.com/spreadsheets/d/1SX6NBoVAgQJ6U1MVXOaj8PK2l7WJ3RER9xtqwdhxkhw/edit?usp=sharing"",""ชลบุรี!L242"")"),1672035)</f>
        <v>1672035</v>
      </c>
      <c r="M347" s="358"/>
      <c r="N347" s="358">
        <f ca="1">IFERROR(__xludf.DUMMYFUNCTION("IMPORTRANGE(""https://docs.google.com/spreadsheets/d/1SX6NBoVAgQJ6U1MVXOaj8PK2l7WJ3RER9xtqwdhxkhw/edit?usp=sharing"",""ชลบุรี!M242"")"),586385.74)</f>
        <v>586385.74</v>
      </c>
      <c r="O347" s="358">
        <f ca="1">+IF(L347&gt;0,N347*100/L347,0)</f>
        <v>35.07018333946359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IFERROR(__xludf.DUMMYFUNCTION("IMPORTRANGE(""https://docs.google.com/spreadsheets/d/1SX6NBoVAgQJ6U1MVXOaj8PK2l7WJ3RER9xtqwdhxkhw/edit?usp=sharing"",""ชลบุรี!M244"")"),150773)</f>
        <v>150773</v>
      </c>
      <c r="O349" s="373">
        <f ca="1">+IF(L349&gt;0,N349*100/L349,0)</f>
        <v>68.186052821997109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IFERROR(__xludf.DUMMYFUNCTION("IMPORTRANGE(""https://docs.google.com/spreadsheets/d/1SX6NBoVAgQJ6U1MVXOaj8PK2l7WJ3RER9xtqwdhxkhw/edit?usp=sharing"",""ชลบุรี!M247"")"),150773)</f>
        <v>150773</v>
      </c>
      <c r="O352" s="165">
        <f t="shared" ca="1" si="105"/>
        <v>68.186052821997109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IFERROR(__xludf.DUMMYFUNCTION("IMPORTRANGE(""https://docs.google.com/spreadsheets/d/1SX6NBoVAgQJ6U1MVXOaj8PK2l7WJ3RER9xtqwdhxkhw/edit?usp=sharing"",""ชลบุรี!M249"")"),150773)</f>
        <v>150773</v>
      </c>
      <c r="O354" s="169">
        <f t="shared" ca="1" si="105"/>
        <v>68.186052821997109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IFERROR(__xludf.DUMMYFUNCTION("IMPORTRANGE(""https://docs.google.com/spreadsheets/d/1SX6NBoVAgQJ6U1MVXOaj8PK2l7WJ3RER9xtqwdhxkhw/edit?usp=sharing"",""ชลบุรี!M250"")"),21150)</f>
        <v>21150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IFERROR(__xludf.DUMMYFUNCTION("IMPORTRANGE(""https://docs.google.com/spreadsheets/d/1SX6NBoVAgQJ6U1MVXOaj8PK2l7WJ3RER9xtqwdhxkhw/edit?usp=sharing"",""ชลบุรี!M252"")"),98633)</f>
        <v>98633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IFERROR(__xludf.DUMMYFUNCTION("IMPORTRANGE(""https://docs.google.com/spreadsheets/d/1SX6NBoVAgQJ6U1MVXOaj8PK2l7WJ3RER9xtqwdhxkhw/edit?usp=sharing"",""ชลบุรี!M275"")"),55203)</f>
        <v>55203</v>
      </c>
      <c r="O380" s="373">
        <f ca="1">+IF(L380&gt;0,N380*100/L380,0)</f>
        <v>11.99700091276568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IFERROR(__xludf.DUMMYFUNCTION("IMPORTRANGE(""https://docs.google.com/spreadsheets/d/1SX6NBoVAgQJ6U1MVXOaj8PK2l7WJ3RER9xtqwdhxkhw/edit?usp=sharing"",""ชลบุรี!M278"")"),55203)</f>
        <v>55203</v>
      </c>
      <c r="O383" s="165">
        <f t="shared" ca="1" si="109"/>
        <v>11.99700091276568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IFERROR(__xludf.DUMMYFUNCTION("IMPORTRANGE(""https://docs.google.com/spreadsheets/d/1SX6NBoVAgQJ6U1MVXOaj8PK2l7WJ3RER9xtqwdhxkhw/edit?usp=sharing"",""ชลบุรี!M280"")"),55203)</f>
        <v>55203</v>
      </c>
      <c r="O385" s="169">
        <f t="shared" ca="1" si="109"/>
        <v>11.99700091276568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IFERROR(__xludf.DUMMYFUNCTION("IMPORTRANGE(""https://docs.google.com/spreadsheets/d/1SX6NBoVAgQJ6U1MVXOaj8PK2l7WJ3RER9xtqwdhxkhw/edit?usp=sharing"",""ชลบุรี!M284"")"),17483)</f>
        <v>17483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IFERROR(__xludf.DUMMYFUNCTION("IMPORTRANGE(""https://docs.google.com/spreadsheets/d/1SX6NBoVAgQJ6U1MVXOaj8PK2l7WJ3RER9xtqwdhxkhw/edit?usp=sharing"",""ชลบุรี!M296"")"),33509)</f>
        <v>33509</v>
      </c>
      <c r="O401" s="373">
        <f ca="1">+IF(L401&gt;0,N401*100/L401,0)</f>
        <v>32.877747252747255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IFERROR(__xludf.DUMMYFUNCTION("IMPORTRANGE(""https://docs.google.com/spreadsheets/d/1SX6NBoVAgQJ6U1MVXOaj8PK2l7WJ3RER9xtqwdhxkhw/edit?usp=sharing"",""ชลบุรี!M299"")"),33509)</f>
        <v>33509</v>
      </c>
      <c r="O404" s="169">
        <f t="shared" ca="1" si="112"/>
        <v>32.877747252747255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IFERROR(__xludf.DUMMYFUNCTION("IMPORTRANGE(""https://docs.google.com/spreadsheets/d/1SX6NBoVAgQJ6U1MVXOaj8PK2l7WJ3RER9xtqwdhxkhw/edit?usp=sharing"",""ชลบุรี!M301"")"),33509)</f>
        <v>33509</v>
      </c>
      <c r="O406" s="169">
        <f t="shared" ca="1" si="112"/>
        <v>32.877747252747255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IFERROR(__xludf.DUMMYFUNCTION("IMPORTRANGE(""https://docs.google.com/spreadsheets/d/1SX6NBoVAgQJ6U1MVXOaj8PK2l7WJ3RER9xtqwdhxkhw/edit?usp=sharing"",""ชลบุรี!M303"")"),8000)</f>
        <v>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IFERROR(__xludf.DUMMYFUNCTION("IMPORTRANGE(""https://docs.google.com/spreadsheets/d/1SX6NBoVAgQJ6U1MVXOaj8PK2l7WJ3RER9xtqwdhxkhw/edit?usp=sharing"",""ชลบุรี!J350"")"),71038.445)</f>
        <v>71038.445000000007</v>
      </c>
      <c r="K455" s="372">
        <f ca="1">IF(I455&gt;0,J455*100/I455,0)</f>
        <v>100.00062642529352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IFERROR(__xludf.DUMMYFUNCTION("IMPORTRANGE(""https://docs.google.com/spreadsheets/d/1SX6NBoVAgQJ6U1MVXOaj8PK2l7WJ3RER9xtqwdhxkhw/edit?usp=sharing"",""ชลบุรี!M350"")"),178076)</f>
        <v>178076</v>
      </c>
      <c r="O455" s="373">
        <f t="shared" ref="O455:O459" ca="1" si="116">+IF(L455&gt;0,N455*100/L455,0)</f>
        <v>30.00210599027875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IFERROR(__xludf.DUMMYFUNCTION("IMPORTRANGE(""https://docs.google.com/spreadsheets/d/1SX6NBoVAgQJ6U1MVXOaj8PK2l7WJ3RER9xtqwdhxkhw/edit?usp=sharing"",""ชลบุรี!M352"")"),178076)</f>
        <v>178076</v>
      </c>
      <c r="O457" s="169">
        <f t="shared" ca="1" si="116"/>
        <v>30.00210599027875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IFERROR(__xludf.DUMMYFUNCTION("IMPORTRANGE(""https://docs.google.com/spreadsheets/d/1SX6NBoVAgQJ6U1MVXOaj8PK2l7WJ3RER9xtqwdhxkhw/edit?usp=sharing"",""ชลบุรี!M354"")"),178076)</f>
        <v>178076</v>
      </c>
      <c r="O459" s="169">
        <f t="shared" ca="1" si="116"/>
        <v>30.00210599027875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IFERROR(__xludf.DUMMYFUNCTION("IMPORTRANGE(""https://docs.google.com/spreadsheets/d/1SX6NBoVAgQJ6U1MVXOaj8PK2l7WJ3RER9xtqwdhxkhw/edit?usp=sharing"",""ชลบุรี!M357"")"),61963)</f>
        <v>61963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IFERROR(__xludf.DUMMYFUNCTION("IMPORTRANGE(""https://docs.google.com/spreadsheets/d/1SX6NBoVAgQJ6U1MVXOaj8PK2l7WJ3RER9xtqwdhxkhw/edit?usp=sharing"",""ชลบุรี!M358"")"),116113)</f>
        <v>116113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IFERROR(__xludf.DUMMYFUNCTION("IMPORTRANGE(""https://docs.google.com/spreadsheets/d/1SX6NBoVAgQJ6U1MVXOaj8PK2l7WJ3RER9xtqwdhxkhw/edit?usp=sharing"",""ชลบุรี!J359"")"),71038.445)</f>
        <v>71038.445000000007</v>
      </c>
      <c r="K464" s="269">
        <f t="shared" ref="K464:K515" ca="1" si="117">IF(I464&gt;0,J464*100/I464,0)</f>
        <v>100.00062642529352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IFERROR(__xludf.DUMMYFUNCTION("IMPORTRANGE(""https://docs.google.com/spreadsheets/d/1SX6NBoVAgQJ6U1MVXOaj8PK2l7WJ3RER9xtqwdhxkhw/edit?usp=sharing"",""ชลบุรี!J376"")"),71038.445)</f>
        <v>71038.445000000007</v>
      </c>
      <c r="K481" s="202">
        <f t="shared" ca="1" si="117"/>
        <v>100.00062642529352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IFERROR(__xludf.DUMMYFUNCTION("IMPORTRANGE(""https://docs.google.com/spreadsheets/d/1SX6NBoVAgQJ6U1MVXOaj8PK2l7WJ3RER9xtqwdhxkhw/edit?usp=sharing"",""ชลบุรี!J378"")"),66660.445)</f>
        <v>66660.445000000007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IFERROR(__xludf.DUMMYFUNCTION("IMPORTRANGE(""https://docs.google.com/spreadsheets/d/1SX6NBoVAgQJ6U1MVXOaj8PK2l7WJ3RER9xtqwdhxkhw/edit?usp=sharing"",""ชลบุรี!J379"")"),4982)</f>
        <v>4982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IFERROR(__xludf.DUMMYFUNCTION("IMPORTRANGE(""https://docs.google.com/spreadsheets/d/1SX6NBoVAgQJ6U1MVXOaj8PK2l7WJ3RER9xtqwdhxkhw/edit?usp=sharing"",""ชลบุรี!J380"")"),3800)</f>
        <v>3800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IFERROR(__xludf.DUMMYFUNCTION("IMPORTRANGE(""https://docs.google.com/spreadsheets/d/1SX6NBoVAgQJ6U1MVXOaj8PK2l7WJ3RER9xtqwdhxkhw/edit?usp=sharing"",""ชลบุรี!J381"")"),255)</f>
        <v>255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IFERROR(__xludf.DUMMYFUNCTION("IMPORTRANGE(""https://docs.google.com/spreadsheets/d/1SX6NBoVAgQJ6U1MVXOaj8PK2l7WJ3RER9xtqwdhxkhw/edit?usp=sharing"",""ชลบุรี!J459"")"),3167)</f>
        <v>3167</v>
      </c>
      <c r="K564" s="372">
        <f ca="1">IF(I564&gt;0,J564*100/I564,0)</f>
        <v>351.88888888888891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IFERROR(__xludf.DUMMYFUNCTION("IMPORTRANGE(""https://docs.google.com/spreadsheets/d/1SX6NBoVAgQJ6U1MVXOaj8PK2l7WJ3RER9xtqwdhxkhw/edit?usp=sharing"",""ชลบุรี!M459"")"),81177.85)</f>
        <v>81177.850000000006</v>
      </c>
      <c r="O564" s="373">
        <f t="shared" ref="O564:O568" ca="1" si="122">+IF(L564&gt;0,N564*100/L564,0)</f>
        <v>67.022663474240431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IFERROR(__xludf.DUMMYFUNCTION("IMPORTRANGE(""https://docs.google.com/spreadsheets/d/1SX6NBoVAgQJ6U1MVXOaj8PK2l7WJ3RER9xtqwdhxkhw/edit?usp=sharing"",""ชลบุรี!M461"")"),81177.85)</f>
        <v>81177.850000000006</v>
      </c>
      <c r="O566" s="169">
        <f t="shared" ca="1" si="122"/>
        <v>67.022663474240431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IFERROR(__xludf.DUMMYFUNCTION("IMPORTRANGE(""https://docs.google.com/spreadsheets/d/1SX6NBoVAgQJ6U1MVXOaj8PK2l7WJ3RER9xtqwdhxkhw/edit?usp=sharing"",""ชลบุรี!M463"")"),81177.85)</f>
        <v>81177.850000000006</v>
      </c>
      <c r="O568" s="169">
        <f t="shared" ca="1" si="122"/>
        <v>67.022663474240431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IFERROR(__xludf.DUMMYFUNCTION("IMPORTRANGE(""https://docs.google.com/spreadsheets/d/1SX6NBoVAgQJ6U1MVXOaj8PK2l7WJ3RER9xtqwdhxkhw/edit?usp=sharing"",""ชลบุรี!M466"")"),59057.85)</f>
        <v>59057.85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IFERROR(__xludf.DUMMYFUNCTION("IMPORTRANGE(""https://docs.google.com/spreadsheets/d/1SX6NBoVAgQJ6U1MVXOaj8PK2l7WJ3RER9xtqwdhxkhw/edit?usp=sharing"",""ชลบุรี!J468"")"),3167)</f>
        <v>3167</v>
      </c>
      <c r="K573" s="202">
        <f ca="1">IF(I573&gt;0,J573*100/I573,0)</f>
        <v>351.88888888888891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IFERROR(__xludf.DUMMYFUNCTION("IMPORTRANGE(""https://docs.google.com/spreadsheets/d/1SX6NBoVAgQJ6U1MVXOaj8PK2l7WJ3RER9xtqwdhxkhw/edit?usp=sharing"",""ชลบุรี!J472"")"),3102)</f>
        <v>3102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IFERROR(__xludf.DUMMYFUNCTION("IMPORTRANGE(""https://docs.google.com/spreadsheets/d/1SX6NBoVAgQJ6U1MVXOaj8PK2l7WJ3RER9xtqwdhxkhw/edit?usp=sharing"",""ชลบุรี!J475"")"),6)</f>
        <v>6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IFERROR(__xludf.DUMMYFUNCTION("IMPORTRANGE(""https://docs.google.com/spreadsheets/d/1SX6NBoVAgQJ6U1MVXOaj8PK2l7WJ3RER9xtqwdhxkhw/edit?usp=sharing"",""ชลบุรี!J484"")"),8)</f>
        <v>8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IFERROR(__xludf.DUMMYFUNCTION("IMPORTRANGE(""https://docs.google.com/spreadsheets/d/1SX6NBoVAgQJ6U1MVXOaj8PK2l7WJ3RER9xtqwdhxkhw/edit?usp=sharing"",""ชลบุรี!J485"")"),3.28)</f>
        <v>3.28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IFERROR(__xludf.DUMMYFUNCTION("IMPORTRANGE(""https://docs.google.com/spreadsheets/d/1SX6NBoVAgQJ6U1MVXOaj8PK2l7WJ3RER9xtqwdhxkhw/edit?usp=sharing"",""ชลบุรี!J486"")"),11)</f>
        <v>11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IFERROR(__xludf.DUMMYFUNCTION("IMPORTRANGE(""https://docs.google.com/spreadsheets/d/1SX6NBoVAgQJ6U1MVXOaj8PK2l7WJ3RER9xtqwdhxkhw/edit?usp=sharing"",""ชลบุรี!J487"")"),1.73)</f>
        <v>1.73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IFERROR(__xludf.DUMMYFUNCTION("IMPORTRANGE(""https://docs.google.com/spreadsheets/d/1SX6NBoVAgQJ6U1MVXOaj8PK2l7WJ3RER9xtqwdhxkhw/edit?usp=sharing"",""ชลบุรี!J490"")"),6)</f>
        <v>6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IFERROR(__xludf.DUMMYFUNCTION("IMPORTRANGE(""https://docs.google.com/spreadsheets/d/1SX6NBoVAgQJ6U1MVXOaj8PK2l7WJ3RER9xtqwdhxkhw/edit?usp=sharing"",""ชลบุรี!J491"")"),0.74)</f>
        <v>0.74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IFERROR(__xludf.DUMMYFUNCTION("IMPORTRANGE(""https://docs.google.com/spreadsheets/d/1SX6NBoVAgQJ6U1MVXOaj8PK2l7WJ3RER9xtqwdhxkhw/edit?usp=sharing"",""ชลบุรี!J523"")"),9649669.64)</f>
        <v>9649669.6400000006</v>
      </c>
      <c r="K628" s="343">
        <f t="shared" ref="K628:K635" ca="1" si="129">IF(I628&gt;0,J628*100/I628,0)</f>
        <v>96.926374507541411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IFERROR(__xludf.DUMMYFUNCTION("IMPORTRANGE(""https://docs.google.com/spreadsheets/d/1SX6NBoVAgQJ6U1MVXOaj8PK2l7WJ3RER9xtqwdhxkhw/edit?usp=sharing"",""ชลบุรี!J524"")"),204)</f>
        <v>204</v>
      </c>
      <c r="K629" s="343">
        <f t="shared" ca="1" si="129"/>
        <v>81.92771084337349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IFERROR(__xludf.DUMMYFUNCTION("IMPORTRANGE(""https://docs.google.com/spreadsheets/d/1SX6NBoVAgQJ6U1MVXOaj8PK2l7WJ3RER9xtqwdhxkhw/edit?usp=sharing"",""ชลบุรี!J525"")"),176208.09)</f>
        <v>176208.09</v>
      </c>
      <c r="K630" s="343">
        <f t="shared" ca="1" si="129"/>
        <v>94.692350509837397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IFERROR(__xludf.DUMMYFUNCTION("IMPORTRANGE(""https://docs.google.com/spreadsheets/d/1SX6NBoVAgQJ6U1MVXOaj8PK2l7WJ3RER9xtqwdhxkhw/edit?usp=sharing"",""ชลบุรี!I529"")"),11620000)</f>
        <v>11620000</v>
      </c>
      <c r="J634" s="342">
        <f ca="1">IFERROR(__xludf.DUMMYFUNCTION("IMPORTRANGE(""https://docs.google.com/spreadsheets/d/1SX6NBoVAgQJ6U1MVXOaj8PK2l7WJ3RER9xtqwdhxkhw/edit?usp=sharing"",""ชลบุรี!J529"")"),7040000)</f>
        <v>7040000</v>
      </c>
      <c r="K634" s="343">
        <f t="shared" ca="1" si="129"/>
        <v>60.585197934595527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IFERROR(__xludf.DUMMYFUNCTION("IMPORTRANGE(""https://docs.google.com/spreadsheets/d/1SX6NBoVAgQJ6U1MVXOaj8PK2l7WJ3RER9xtqwdhxkhw/edit?usp=sharing"",""ชลบุรี!I530"")"),243)</f>
        <v>243</v>
      </c>
      <c r="J635" s="505">
        <f ca="1">IFERROR(__xludf.DUMMYFUNCTION("IMPORTRANGE(""https://docs.google.com/spreadsheets/d/1SX6NBoVAgQJ6U1MVXOaj8PK2l7WJ3RER9xtqwdhxkhw/edit?usp=sharing"",""ชลบุรี!J530"")"),143)</f>
        <v>143</v>
      </c>
      <c r="K635" s="487">
        <f t="shared" ca="1" si="129"/>
        <v>58.847736625514401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3439069</v>
      </c>
      <c r="M8" s="23">
        <f t="shared" ca="1" si="0"/>
        <v>2623562</v>
      </c>
      <c r="N8" s="23">
        <f t="shared" ca="1" si="0"/>
        <v>3091193.7199999997</v>
      </c>
      <c r="O8" s="22">
        <f t="shared" ref="O8:O16" ca="1" si="1">IF(L8&gt;0,N8*100/L8,0)</f>
        <v>89.884608886881892</v>
      </c>
      <c r="P8" s="22">
        <f t="shared" ref="P8:P16" ca="1" si="2">IF(M8&gt;0,N8*100/M8,0)</f>
        <v>117.82430603888912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3439069</v>
      </c>
      <c r="M10" s="30">
        <f t="shared" ca="1" si="4"/>
        <v>2623562</v>
      </c>
      <c r="N10" s="30">
        <f t="shared" ca="1" si="4"/>
        <v>3091193.7199999997</v>
      </c>
      <c r="O10" s="29">
        <f t="shared" ca="1" si="1"/>
        <v>89.884608886881892</v>
      </c>
      <c r="P10" s="29">
        <f t="shared" ca="1" si="2"/>
        <v>117.82430603888912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2476562</v>
      </c>
      <c r="N12" s="38">
        <f t="shared" ca="1" si="6"/>
        <v>2952193.7199999997</v>
      </c>
      <c r="O12" s="38">
        <f t="shared" ca="1" si="1"/>
        <v>89.675936925987884</v>
      </c>
      <c r="P12" s="38">
        <f t="shared" ca="1" si="2"/>
        <v>119.20532253987584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723170</v>
      </c>
      <c r="O14" s="38">
        <f t="shared" ca="1" si="1"/>
        <v>42.308729638225465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2605395</v>
      </c>
      <c r="M18" s="23">
        <f t="shared" ca="1" si="11"/>
        <v>2623562</v>
      </c>
      <c r="N18" s="23">
        <f t="shared" ca="1" si="11"/>
        <v>2368023.7199999997</v>
      </c>
      <c r="O18" s="22">
        <f t="shared" ref="O18:O20" ca="1" si="12">IF(L18&gt;0,N18*100/L18,0)</f>
        <v>90.889240211177182</v>
      </c>
      <c r="P18" s="22">
        <f t="shared" ref="P18:P26" ca="1" si="13">IF(M18&gt;0,N18*100/M18,0)</f>
        <v>90.259872646424967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2605395</v>
      </c>
      <c r="M20" s="30">
        <f t="shared" ca="1" si="15"/>
        <v>2623562</v>
      </c>
      <c r="N20" s="30">
        <f t="shared" ca="1" si="15"/>
        <v>2368023.7199999997</v>
      </c>
      <c r="O20" s="29">
        <f t="shared" ca="1" si="12"/>
        <v>90.889240211177182</v>
      </c>
      <c r="P20" s="29">
        <f t="shared" ca="1" si="13"/>
        <v>90.259872646424967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2476562</v>
      </c>
      <c r="N22" s="38">
        <f t="shared" ca="1" si="18"/>
        <v>2229023.7199999997</v>
      </c>
      <c r="O22" s="38">
        <f t="shared" ca="1" si="17"/>
        <v>90.669876891223737</v>
      </c>
      <c r="P22" s="38">
        <f t="shared" ca="1" si="13"/>
        <v>90.004761439447094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723170</v>
      </c>
      <c r="O28" s="22">
        <f t="shared" ref="O28:O30" ca="1" si="24">IF(L28&gt;0,N28*100/L28,0)</f>
        <v>86.744938669072084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723170</v>
      </c>
      <c r="O30" s="29">
        <f t="shared" ca="1" si="24"/>
        <v>86.744938669072084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723170</v>
      </c>
      <c r="O32" s="38">
        <f t="shared" ca="1" si="29"/>
        <v>86.744938669072084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723170</v>
      </c>
      <c r="O34" s="38">
        <f t="shared" ca="1" si="29"/>
        <v>86.744938669072084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2605395</v>
      </c>
      <c r="M37" s="54">
        <f t="shared" ca="1" si="33"/>
        <v>2623562</v>
      </c>
      <c r="N37" s="54">
        <f t="shared" ca="1" si="33"/>
        <v>2368023.7199999997</v>
      </c>
      <c r="O37" s="55">
        <f t="shared" ca="1" si="29"/>
        <v>90.889240211177182</v>
      </c>
      <c r="P37" s="55">
        <f t="shared" ca="1" si="25"/>
        <v>90.259872646424967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620000</v>
      </c>
      <c r="N41" s="78">
        <f t="shared" ca="1" si="34"/>
        <v>600363.46</v>
      </c>
      <c r="O41" s="77">
        <f t="shared" ref="O41:O43" ca="1" si="35">IF(L41&gt;0,N41*100/L41,0)</f>
        <v>96.832816129032253</v>
      </c>
      <c r="P41" s="77">
        <f t="shared" ref="P41:P43" ca="1" si="36">IF(M41&gt;0,N41*100/M41,0)</f>
        <v>96.832816129032253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620000</v>
      </c>
      <c r="N43" s="78">
        <f t="shared" ca="1" si="38"/>
        <v>600363.46</v>
      </c>
      <c r="O43" s="77">
        <f t="shared" ca="1" si="35"/>
        <v>96.832816129032253</v>
      </c>
      <c r="P43" s="77">
        <f t="shared" ca="1" si="36"/>
        <v>96.832816129032253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IFERROR(__xludf.DUMMYFUNCTION("IMPORTRANGE(""https://docs.google.com/spreadsheets/d/1Yj_ptqi66GCucihVvJfMjLAmec39IyEx_6qawtMGysU/edit?usp=sharing"",""สบก!Q63"")"),620000)</f>
        <v>620000</v>
      </c>
      <c r="N45" s="49">
        <f ca="1">IFERROR(__xludf.DUMMYFUNCTION("IMPORTRANGE(""https://docs.google.com/spreadsheets/d/1Yj_ptqi66GCucihVvJfMjLAmec39IyEx_6qawtMGysU/edit?usp=sharing"",""สบก!R63"")"),600363.46)</f>
        <v>600363.46</v>
      </c>
      <c r="O45" s="38">
        <f ca="1">IF(L45&gt;0,N45*100/L45,0)</f>
        <v>96.832816129032253</v>
      </c>
      <c r="P45" s="38">
        <f ca="1">IF(M45&gt;0,N45*100/M45,0)</f>
        <v>96.832816129032253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320347</v>
      </c>
      <c r="N53" s="121">
        <f t="shared" ca="1" si="39"/>
        <v>288733</v>
      </c>
      <c r="O53" s="120">
        <f t="shared" ref="O53:O55" ca="1" si="40">IF(L53&gt;0,N53*100/L53,0)</f>
        <v>81.287443693693689</v>
      </c>
      <c r="P53" s="120">
        <f t="shared" ref="P53:P55" ca="1" si="41">IF(M53&gt;0,N53*100/M53,0)</f>
        <v>90.131326342996815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320347</v>
      </c>
      <c r="N55" s="121">
        <f t="shared" ca="1" si="43"/>
        <v>288733</v>
      </c>
      <c r="O55" s="120">
        <f t="shared" ca="1" si="40"/>
        <v>81.287443693693689</v>
      </c>
      <c r="P55" s="120">
        <f t="shared" ca="1" si="41"/>
        <v>90.131326342996815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IFERROR(__xludf.DUMMYFUNCTION("IMPORTRANGE(""https://docs.google.com/spreadsheets/d/1Yj_ptqi66GCucihVvJfMjLAmec39IyEx_6qawtMGysU/edit?usp=sharing"",""สบก!AA63"")"),288733)</f>
        <v>288733</v>
      </c>
      <c r="O57" s="38">
        <f ca="1">IF(L57&gt;0,N57*100/L57,0)</f>
        <v>81.287443693693689</v>
      </c>
      <c r="P57" s="38">
        <f ca="1">IF(M57&gt;0,N57*100/M57,0)</f>
        <v>90.131326342996815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460420</v>
      </c>
      <c r="N66" s="152">
        <f t="shared" ca="1" si="45"/>
        <v>407390</v>
      </c>
      <c r="O66" s="151">
        <f t="shared" ref="O66:O68" ca="1" si="46">IF(L66&gt;0,N66*100/L66,0)</f>
        <v>89.773027765535474</v>
      </c>
      <c r="P66" s="151">
        <f t="shared" ref="P66:P68" ca="1" si="47">IF(M66&gt;0,N66*100/M66,0)</f>
        <v>88.482255332088087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460420</v>
      </c>
      <c r="N68" s="157">
        <f t="shared" ca="1" si="49"/>
        <v>407390</v>
      </c>
      <c r="O68" s="156">
        <f t="shared" ca="1" si="46"/>
        <v>89.773027765535474</v>
      </c>
      <c r="P68" s="156">
        <f t="shared" ca="1" si="47"/>
        <v>88.482255332088087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IFERROR(__xludf.DUMMYFUNCTION("IMPORTRANGE(""https://docs.google.com/spreadsheets/d/1Yj_ptqi66GCucihVvJfMjLAmec39IyEx_6qawtMGysU/edit?usp=sharing"",""สบก!AJ63"")"),407390)</f>
        <v>407390</v>
      </c>
      <c r="O70" s="169">
        <f ca="1">IF(L70&gt;0,N70*100/L70,0)</f>
        <v>89.773027765535474</v>
      </c>
      <c r="P70" s="169">
        <f ca="1">IF(M70&gt;0,N70*100/M70,0)</f>
        <v>88.482255332088087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272400</v>
      </c>
      <c r="N140" s="152">
        <f t="shared" ca="1" si="64"/>
        <v>240879.26</v>
      </c>
      <c r="O140" s="151">
        <f t="shared" ref="O140:O142" ca="1" si="65">IF(L140&gt;0,N140*100/L140,0)</f>
        <v>91.104107413010595</v>
      </c>
      <c r="P140" s="151">
        <f t="shared" ref="P140:P142" ca="1" si="66">IF(M140&gt;0,N140*100/M140,0)</f>
        <v>88.428509544787076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272400</v>
      </c>
      <c r="N142" s="157">
        <f t="shared" ca="1" si="68"/>
        <v>240879.26</v>
      </c>
      <c r="O142" s="156">
        <f t="shared" ca="1" si="65"/>
        <v>91.104107413010595</v>
      </c>
      <c r="P142" s="156">
        <f t="shared" ca="1" si="66"/>
        <v>88.428509544787076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IFERROR(__xludf.DUMMYFUNCTION("IMPORTRANGE(""https://docs.google.com/spreadsheets/d/1Yj_ptqi66GCucihVvJfMjLAmec39IyEx_6qawtMGysU/edit?usp=sharing"",""สบก!BK63"")"),240879.26)</f>
        <v>240879.26</v>
      </c>
      <c r="O144" s="169">
        <f ca="1">IF(L144&gt;0,N144*100/L144,0)</f>
        <v>91.104107413010595</v>
      </c>
      <c r="P144" s="169">
        <f ca="1">IF(M144&gt;0,N144*100/M144,0)</f>
        <v>88.428509544787076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167200</v>
      </c>
      <c r="N271" s="152">
        <f t="shared" ca="1" si="83"/>
        <v>135420</v>
      </c>
      <c r="O271" s="151">
        <f t="shared" ref="O271:O273" ca="1" si="84">IF(L271&gt;0,N271*100/L271,0)</f>
        <v>81.973365617433416</v>
      </c>
      <c r="P271" s="151">
        <f t="shared" ref="P271:P273" ca="1" si="85">IF(M271&gt;0,N271*100/M271,0)</f>
        <v>80.992822966507177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167200</v>
      </c>
      <c r="N273" s="157">
        <f t="shared" ca="1" si="87"/>
        <v>135420</v>
      </c>
      <c r="O273" s="156">
        <f t="shared" ca="1" si="84"/>
        <v>81.973365617433416</v>
      </c>
      <c r="P273" s="156">
        <f t="shared" ca="1" si="85"/>
        <v>80.992822966507177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IFERROR(__xludf.DUMMYFUNCTION("IMPORTRANGE(""https://docs.google.com/spreadsheets/d/1Yj_ptqi66GCucihVvJfMjLAmec39IyEx_6qawtMGysU/edit?usp=sharing"",""สบก!CK63"")"),167200)</f>
        <v>167200</v>
      </c>
      <c r="N275" s="169">
        <f ca="1">IFERROR(__xludf.DUMMYFUNCTION("IMPORTRANGE(""https://docs.google.com/spreadsheets/d/1Yj_ptqi66GCucihVvJfMjLAmec39IyEx_6qawtMGysU/edit?usp=sharing"",""สบก!CL63"")"),135420)</f>
        <v>135420</v>
      </c>
      <c r="O275" s="169">
        <f ca="1">IF(L275&gt;0,N275*100/L275,0)</f>
        <v>81.973365617433416</v>
      </c>
      <c r="P275" s="169">
        <f ca="1">IF(M275&gt;0,N275*100/M275,0)</f>
        <v>80.992822966507177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IFERROR(__xludf.DUMMYFUNCTION("IMPORTRANGE(""https://docs.google.com/spreadsheets/d/1SX6NBoVAgQJ6U1MVXOaj8PK2l7WJ3RER9xtqwdhxkhw/edit?usp=sharing"",""ชัยนาท!J228"")"),50)</f>
        <v>50</v>
      </c>
      <c r="K328" s="318">
        <f ca="1">IF(I328&gt;0,J328*100/I328,0)</f>
        <v>135.13513513513513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656100</v>
      </c>
      <c r="M329" s="152">
        <f t="shared" ca="1" si="98"/>
        <v>692500</v>
      </c>
      <c r="N329" s="152">
        <f t="shared" ca="1" si="98"/>
        <v>604543</v>
      </c>
      <c r="O329" s="151">
        <f t="shared" ref="O329:O331" ca="1" si="99">IF(L329&gt;0,N329*100/L329,0)</f>
        <v>92.141899100746841</v>
      </c>
      <c r="P329" s="151">
        <f t="shared" ref="P329:P331" ca="1" si="100">IF(M329&gt;0,N329*100/M329,0)</f>
        <v>87.298628158844764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656100</v>
      </c>
      <c r="M331" s="157">
        <f t="shared" ca="1" si="102"/>
        <v>692500</v>
      </c>
      <c r="N331" s="157">
        <f t="shared" ca="1" si="102"/>
        <v>604543</v>
      </c>
      <c r="O331" s="156">
        <f t="shared" ca="1" si="99"/>
        <v>92.141899100746841</v>
      </c>
      <c r="P331" s="156">
        <f t="shared" ca="1" si="100"/>
        <v>87.298628158844764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IFERROR(__xludf.DUMMYFUNCTION("IMPORTRANGE(""https://docs.google.com/spreadsheets/d/1Yj_ptqi66GCucihVvJfMjLAmec39IyEx_6qawtMGysU/edit?usp=sharing"",""สบก!DM63"")"),465543)</f>
        <v>465543</v>
      </c>
      <c r="O333" s="169">
        <f ca="1">IF(L333&gt;0,N333*100/L333,0)</f>
        <v>91.444313494401882</v>
      </c>
      <c r="P333" s="169">
        <f ca="1">IF(M333&gt;0,N333*100/M333,0)</f>
        <v>85.342438130155827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94.557823129251702</v>
      </c>
      <c r="P337" s="4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IFERROR(__xludf.DUMMYFUNCTION("IMPORTRANGE(""https://docs.google.com/spreadsheets/d/1SX6NBoVAgQJ6U1MVXOaj8PK2l7WJ3RER9xtqwdhxkhw/edit?usp=sharing"",""ชัยนาท!J234"")"),35)</f>
        <v>35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IFERROR(__xludf.DUMMYFUNCTION("IMPORTRANGE(""https://docs.google.com/spreadsheets/d/1SX6NBoVAgQJ6U1MVXOaj8PK2l7WJ3RER9xtqwdhxkhw/edit?usp=sharing"",""ชัยนาท!J235"")"),375.74)</f>
        <v>375.74</v>
      </c>
      <c r="K340" s="343">
        <f t="shared" ca="1" si="103"/>
        <v>278.3259259259259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IFERROR(__xludf.DUMMYFUNCTION("IMPORTRANGE(""https://docs.google.com/spreadsheets/d/1SX6NBoVAgQJ6U1MVXOaj8PK2l7WJ3RER9xtqwdhxkhw/edit?usp=sharing"",""ชัยนาท!J236"")"),68)</f>
        <v>68</v>
      </c>
      <c r="K341" s="343">
        <f t="shared" ca="1" si="103"/>
        <v>183.78378378378378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IFERROR(__xludf.DUMMYFUNCTION("IMPORTRANGE(""https://docs.google.com/spreadsheets/d/1SX6NBoVAgQJ6U1MVXOaj8PK2l7WJ3RER9xtqwdhxkhw/edit?usp=sharing"",""ชัยนาท!J237"")"),867.17)</f>
        <v>867.17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IFERROR(__xludf.DUMMYFUNCTION("IMPORTRANGE(""https://docs.google.com/spreadsheets/d/1SX6NBoVAgQJ6U1MVXOaj8PK2l7WJ3RER9xtqwdhxkhw/edit?usp=sharing"",""ชัยนาท!J240"")"),50)</f>
        <v>50</v>
      </c>
      <c r="K345" s="343">
        <f t="shared" ca="1" si="103"/>
        <v>135.13513513513513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IFERROR(__xludf.DUMMYFUNCTION("IMPORTRANGE(""https://docs.google.com/spreadsheets/d/1SX6NBoVAgQJ6U1MVXOaj8PK2l7WJ3RER9xtqwdhxkhw/edit?usp=sharing"",""ชัยนาท!J241"")"),679.17)</f>
        <v>679.17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IFERROR(__xludf.DUMMYFUNCTION("IMPORTRANGE(""https://docs.google.com/spreadsheets/d/1SX6NBoVAgQJ6U1MVXOaj8PK2l7WJ3RER9xtqwdhxkhw/edit?usp=sharing"",""ชัยนาท!M242"")"),723170)</f>
        <v>723170</v>
      </c>
      <c r="O347" s="358">
        <f ca="1">+IF(L347&gt;0,N347*100/L347,0)</f>
        <v>86.744938669072084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IFERROR(__xludf.DUMMYFUNCTION("IMPORTRANGE(""https://docs.google.com/spreadsheets/d/1SX6NBoVAgQJ6U1MVXOaj8PK2l7WJ3RER9xtqwdhxkhw/edit?usp=sharing"",""ชัยนาท!J244"")"),10)</f>
        <v>10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IFERROR(__xludf.DUMMYFUNCTION("IMPORTRANGE(""https://docs.google.com/spreadsheets/d/1SX6NBoVAgQJ6U1MVXOaj8PK2l7WJ3RER9xtqwdhxkhw/edit?usp=sharing"",""ชัยนาท!M244"")"),40415)</f>
        <v>40415</v>
      </c>
      <c r="O349" s="373">
        <f ca="1">+IF(L349&gt;0,N349*100/L349,0)</f>
        <v>81.285197103781172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IFERROR(__xludf.DUMMYFUNCTION("IMPORTRANGE(""https://docs.google.com/spreadsheets/d/1SX6NBoVAgQJ6U1MVXOaj8PK2l7WJ3RER9xtqwdhxkhw/edit?usp=sharing"",""ชัยนาท!M247"")"),40415)</f>
        <v>40415</v>
      </c>
      <c r="O352" s="165">
        <f t="shared" ca="1" si="105"/>
        <v>81.285197103781172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IFERROR(__xludf.DUMMYFUNCTION("IMPORTRANGE(""https://docs.google.com/spreadsheets/d/1SX6NBoVAgQJ6U1MVXOaj8PK2l7WJ3RER9xtqwdhxkhw/edit?usp=sharing"",""ชัยนาท!M249"")"),40415)</f>
        <v>40415</v>
      </c>
      <c r="O354" s="169">
        <f t="shared" ca="1" si="105"/>
        <v>81.285197103781172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IFERROR(__xludf.DUMMYFUNCTION("IMPORTRANGE(""https://docs.google.com/spreadsheets/d/1SX6NBoVAgQJ6U1MVXOaj8PK2l7WJ3RER9xtqwdhxkhw/edit?usp=sharing"",""ชัยนาท!J270"")"),10)</f>
        <v>10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IFERROR(__xludf.DUMMYFUNCTION("IMPORTRANGE(""https://docs.google.com/spreadsheets/d/1SX6NBoVAgQJ6U1MVXOaj8PK2l7WJ3RER9xtqwdhxkhw/edit?usp=sharing"",""ชัยนาท!J271"")"),10)</f>
        <v>10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IFERROR(__xludf.DUMMYFUNCTION("IMPORTRANGE(""https://docs.google.com/spreadsheets/d/1SX6NBoVAgQJ6U1MVXOaj8PK2l7WJ3RER9xtqwdhxkhw/edit?usp=sharing"",""ชัยนาท!M275"")"),202670)</f>
        <v>202670</v>
      </c>
      <c r="O380" s="373">
        <f ca="1">+IF(L380&gt;0,N380*100/L380,0)</f>
        <v>97.644054731162072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IFERROR(__xludf.DUMMYFUNCTION("IMPORTRANGE(""https://docs.google.com/spreadsheets/d/1SX6NBoVAgQJ6U1MVXOaj8PK2l7WJ3RER9xtqwdhxkhw/edit?usp=sharing"",""ชัยนาท!M278"")"),202670)</f>
        <v>202670</v>
      </c>
      <c r="O383" s="165">
        <f t="shared" ca="1" si="109"/>
        <v>97.644054731162072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IFERROR(__xludf.DUMMYFUNCTION("IMPORTRANGE(""https://docs.google.com/spreadsheets/d/1SX6NBoVAgQJ6U1MVXOaj8PK2l7WJ3RER9xtqwdhxkhw/edit?usp=sharing"",""ชัยนาท!M280"")"),202670)</f>
        <v>202670</v>
      </c>
      <c r="O385" s="169">
        <f t="shared" ca="1" si="109"/>
        <v>97.644054731162072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IFERROR(__xludf.DUMMYFUNCTION("IMPORTRANGE(""https://docs.google.com/spreadsheets/d/1SX6NBoVAgQJ6U1MVXOaj8PK2l7WJ3RER9xtqwdhxkhw/edit?usp=sharing"",""ชัยนาท!M284"")"),18870)</f>
        <v>18870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IFERROR(__xludf.DUMMYFUNCTION("IMPORTRANGE(""https://docs.google.com/spreadsheets/d/1SX6NBoVAgQJ6U1MVXOaj8PK2l7WJ3RER9xtqwdhxkhw/edit?usp=sharing"",""ชัยนาท!M296"")"),214835)</f>
        <v>214835</v>
      </c>
      <c r="O401" s="373">
        <f ca="1">+IF(L401&gt;0,N401*100/L401,0)</f>
        <v>94.837328389175823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IFERROR(__xludf.DUMMYFUNCTION("IMPORTRANGE(""https://docs.google.com/spreadsheets/d/1SX6NBoVAgQJ6U1MVXOaj8PK2l7WJ3RER9xtqwdhxkhw/edit?usp=sharing"",""ชัยนาท!M299"")"),214835)</f>
        <v>214835</v>
      </c>
      <c r="O404" s="169">
        <f t="shared" ca="1" si="112"/>
        <v>94.837328389175823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IFERROR(__xludf.DUMMYFUNCTION("IMPORTRANGE(""https://docs.google.com/spreadsheets/d/1SX6NBoVAgQJ6U1MVXOaj8PK2l7WJ3RER9xtqwdhxkhw/edit?usp=sharing"",""ชัยนาท!M301"")"),214835)</f>
        <v>214835</v>
      </c>
      <c r="O406" s="169">
        <f t="shared" ca="1" si="112"/>
        <v>94.837328389175823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IFERROR(__xludf.DUMMYFUNCTION("IMPORTRANGE(""https://docs.google.com/spreadsheets/d/1SX6NBoVAgQJ6U1MVXOaj8PK2l7WJ3RER9xtqwdhxkhw/edit?usp=sharing"",""ชัยนาท!M305"")"),23185)</f>
        <v>23185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IFERROR(__xludf.DUMMYFUNCTION("IMPORTRANGE(""https://docs.google.com/spreadsheets/d/1SX6NBoVAgQJ6U1MVXOaj8PK2l7WJ3RER9xtqwdhxkhw/edit?usp=sharing"",""ชัยนาท!M330"")"),78000)</f>
        <v>78000</v>
      </c>
      <c r="O435" s="412">
        <f t="shared" ref="O435:O439" ca="1" si="114">+IF(L435&gt;0,N435*100/L435,0)</f>
        <v>88.63636363636364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IFERROR(__xludf.DUMMYFUNCTION("IMPORTRANGE(""https://docs.google.com/spreadsheets/d/1SX6NBoVAgQJ6U1MVXOaj8PK2l7WJ3RER9xtqwdhxkhw/edit?usp=sharing"",""ชัยนาท!M332"")"),78000)</f>
        <v>78000</v>
      </c>
      <c r="O437" s="169">
        <f t="shared" ca="1" si="114"/>
        <v>88.63636363636364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IFERROR(__xludf.DUMMYFUNCTION("IMPORTRANGE(""https://docs.google.com/spreadsheets/d/1SX6NBoVAgQJ6U1MVXOaj8PK2l7WJ3RER9xtqwdhxkhw/edit?usp=sharing"",""ชัยนาท!M334"")"),78000)</f>
        <v>78000</v>
      </c>
      <c r="O439" s="169">
        <f t="shared" ca="1" si="114"/>
        <v>88.63636363636364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IFERROR(__xludf.DUMMYFUNCTION("IMPORTRANGE(""https://docs.google.com/spreadsheets/d/1SX6NBoVAgQJ6U1MVXOaj8PK2l7WJ3RER9xtqwdhxkhw/edit?usp=sharing"",""ชัยนาท!M338"")"),45800)</f>
        <v>45800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IFERROR(__xludf.DUMMYFUNCTION("IMPORTRANGE(""https://docs.google.com/spreadsheets/d/1SX6NBoVAgQJ6U1MVXOaj8PK2l7WJ3RER9xtqwdhxkhw/edit?usp=sharing"",""ชัยนาท!M428"")"),29260)</f>
        <v>29260</v>
      </c>
      <c r="O533" s="412">
        <f t="shared" ref="O533:O537" ca="1" si="118">+IF(L533&gt;0,N533*100/L533,0)</f>
        <v>85.206755969714621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IFERROR(__xludf.DUMMYFUNCTION("IMPORTRANGE(""https://docs.google.com/spreadsheets/d/1SX6NBoVAgQJ6U1MVXOaj8PK2l7WJ3RER9xtqwdhxkhw/edit?usp=sharing"",""ชัยนาท!M430"")"),29260)</f>
        <v>29260</v>
      </c>
      <c r="O535" s="169">
        <f t="shared" ca="1" si="118"/>
        <v>85.206755969714621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IFERROR(__xludf.DUMMYFUNCTION("IMPORTRANGE(""https://docs.google.com/spreadsheets/d/1SX6NBoVAgQJ6U1MVXOaj8PK2l7WJ3RER9xtqwdhxkhw/edit?usp=sharing"",""ชัยนาท!M432"")"),29260)</f>
        <v>29260</v>
      </c>
      <c r="O537" s="169">
        <f t="shared" ca="1" si="118"/>
        <v>85.206755969714621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IFERROR(__xludf.DUMMYFUNCTION("IMPORTRANGE(""https://docs.google.com/spreadsheets/d/1SX6NBoVAgQJ6U1MVXOaj8PK2l7WJ3RER9xtqwdhxkhw/edit?usp=sharing"",""ชัยนาท!M436"")"),10520)</f>
        <v>10520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IFERROR(__xludf.DUMMYFUNCTION("IMPORTRANGE(""https://docs.google.com/spreadsheets/d/1SX6NBoVAgQJ6U1MVXOaj8PK2l7WJ3RER9xtqwdhxkhw/edit?usp=sharing"",""ชัยนาท!J459"")"),1793)</f>
        <v>1793</v>
      </c>
      <c r="K564" s="372">
        <f ca="1">IF(I564&gt;0,J564*100/I564,0)</f>
        <v>896.5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IFERROR(__xludf.DUMMYFUNCTION("IMPORTRANGE(""https://docs.google.com/spreadsheets/d/1SX6NBoVAgQJ6U1MVXOaj8PK2l7WJ3RER9xtqwdhxkhw/edit?usp=sharing"",""ชัยนาท!M459"")"),119100)</f>
        <v>119100</v>
      </c>
      <c r="O564" s="373">
        <f t="shared" ref="O564:O568" ca="1" si="122">+IF(L564&gt;0,N564*100/L564,0)</f>
        <v>95.432692307692307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IFERROR(__xludf.DUMMYFUNCTION("IMPORTRANGE(""https://docs.google.com/spreadsheets/d/1SX6NBoVAgQJ6U1MVXOaj8PK2l7WJ3RER9xtqwdhxkhw/edit?usp=sharing"",""ชัยนาท!M461"")"),119100)</f>
        <v>119100</v>
      </c>
      <c r="O566" s="169">
        <f t="shared" ca="1" si="122"/>
        <v>95.432692307692307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IFERROR(__xludf.DUMMYFUNCTION("IMPORTRANGE(""https://docs.google.com/spreadsheets/d/1SX6NBoVAgQJ6U1MVXOaj8PK2l7WJ3RER9xtqwdhxkhw/edit?usp=sharing"",""ชัยนาท!M463"")"),119100)</f>
        <v>119100</v>
      </c>
      <c r="O568" s="169">
        <f t="shared" ca="1" si="122"/>
        <v>95.432692307692307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IFERROR(__xludf.DUMMYFUNCTION("IMPORTRANGE(""https://docs.google.com/spreadsheets/d/1SX6NBoVAgQJ6U1MVXOaj8PK2l7WJ3RER9xtqwdhxkhw/edit?usp=sharing"",""ชัยนาท!M467"")"),20100)</f>
        <v>20100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IFERROR(__xludf.DUMMYFUNCTION("IMPORTRANGE(""https://docs.google.com/spreadsheets/d/1SX6NBoVAgQJ6U1MVXOaj8PK2l7WJ3RER9xtqwdhxkhw/edit?usp=sharing"",""ชัยนาท!J468"")"),1793)</f>
        <v>1793</v>
      </c>
      <c r="K573" s="202">
        <f ca="1">IF(I573&gt;0,J573*100/I573,0)</f>
        <v>896.5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IFERROR(__xludf.DUMMYFUNCTION("IMPORTRANGE(""https://docs.google.com/spreadsheets/d/1SX6NBoVAgQJ6U1MVXOaj8PK2l7WJ3RER9xtqwdhxkhw/edit?usp=sharing"",""ชัยนาท!J471"")"),72)</f>
        <v>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IFERROR(__xludf.DUMMYFUNCTION("IMPORTRANGE(""https://docs.google.com/spreadsheets/d/1SX6NBoVAgQJ6U1MVXOaj8PK2l7WJ3RER9xtqwdhxkhw/edit?usp=sharing"",""ชัยนาท!J472"")"),1721)</f>
        <v>1721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IFERROR(__xludf.DUMMYFUNCTION("IMPORTRANGE(""https://docs.google.com/spreadsheets/d/1SX6NBoVAgQJ6U1MVXOaj8PK2l7WJ3RER9xtqwdhxkhw/edit?usp=sharing"",""ชัยนาท!J475"")"),7)</f>
        <v>7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IFERROR(__xludf.DUMMYFUNCTION("IMPORTRANGE(""https://docs.google.com/spreadsheets/d/1SX6NBoVAgQJ6U1MVXOaj8PK2l7WJ3RER9xtqwdhxkhw/edit?usp=sharing"",""ชัยนาท!J486"")"),7)</f>
        <v>7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IFERROR(__xludf.DUMMYFUNCTION("IMPORTRANGE(""https://docs.google.com/spreadsheets/d/1SX6NBoVAgQJ6U1MVXOaj8PK2l7WJ3RER9xtqwdhxkhw/edit?usp=sharing"",""ชัยนาท!J487"")"),5.69)</f>
        <v>5.69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IFERROR(__xludf.DUMMYFUNCTION("IMPORTRANGE(""https://docs.google.com/spreadsheets/d/1SX6NBoVAgQJ6U1MVXOaj8PK2l7WJ3RER9xtqwdhxkhw/edit?usp=sharing"",""ชัยนาท!J490"")"),7)</f>
        <v>7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IFERROR(__xludf.DUMMYFUNCTION("IMPORTRANGE(""https://docs.google.com/spreadsheets/d/1SX6NBoVAgQJ6U1MVXOaj8PK2l7WJ3RER9xtqwdhxkhw/edit?usp=sharing"",""ชัยนาท!J491"")"),5.69)</f>
        <v>5.69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IFERROR(__xludf.DUMMYFUNCTION("IMPORTRANGE(""https://docs.google.com/spreadsheets/d/1SX6NBoVAgQJ6U1MVXOaj8PK2l7WJ3RER9xtqwdhxkhw/edit?usp=sharing"",""ชัยนาท!M492"")"),3430)</f>
        <v>3430</v>
      </c>
      <c r="O597" s="412">
        <f t="shared" ref="O597:O601" ca="1" si="126">+IF(L597&gt;0,N597*100/L597,0)</f>
        <v>75.384615384615387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IFERROR(__xludf.DUMMYFUNCTION("IMPORTRANGE(""https://docs.google.com/spreadsheets/d/1SX6NBoVAgQJ6U1MVXOaj8PK2l7WJ3RER9xtqwdhxkhw/edit?usp=sharing"",""ชัยนาท!M494"")"),3430)</f>
        <v>3430</v>
      </c>
      <c r="O599" s="169">
        <f t="shared" ca="1" si="126"/>
        <v>75.384615384615387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IFERROR(__xludf.DUMMYFUNCTION("IMPORTRANGE(""https://docs.google.com/spreadsheets/d/1SX6NBoVAgQJ6U1MVXOaj8PK2l7WJ3RER9xtqwdhxkhw/edit?usp=sharing"",""ชัยนาท!M496"")"),3430)</f>
        <v>3430</v>
      </c>
      <c r="O601" s="169">
        <f t="shared" ca="1" si="126"/>
        <v>75.384615384615387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IFERROR(__xludf.DUMMYFUNCTION("IMPORTRANGE(""https://docs.google.com/spreadsheets/d/1SX6NBoVAgQJ6U1MVXOaj8PK2l7WJ3RER9xtqwdhxkhw/edit?usp=sharing"",""ชัยนาท!M500"")"),3430)</f>
        <v>3430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IFERROR(__xludf.DUMMYFUNCTION("IMPORTRANGE(""https://docs.google.com/spreadsheets/d/1SX6NBoVAgQJ6U1MVXOaj8PK2l7WJ3RER9xtqwdhxkhw/edit?usp=sharing"",""ชัยนาท!J523"")"),1729296.09)</f>
        <v>1729296.09</v>
      </c>
      <c r="K628" s="343">
        <f t="shared" ref="K628:K635" ca="1" si="129">IF(I628&gt;0,J628*100/I628,0)</f>
        <v>96.964257709566056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IFERROR(__xludf.DUMMYFUNCTION("IMPORTRANGE(""https://docs.google.com/spreadsheets/d/1SX6NBoVAgQJ6U1MVXOaj8PK2l7WJ3RER9xtqwdhxkhw/edit?usp=sharing"",""ชัยนาท!J524"")"),141)</f>
        <v>141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IFERROR(__xludf.DUMMYFUNCTION("IMPORTRANGE(""https://docs.google.com/spreadsheets/d/1SX6NBoVAgQJ6U1MVXOaj8PK2l7WJ3RER9xtqwdhxkhw/edit?usp=sharing"",""ชัยนาท!J525"")"),1493235.3)</f>
        <v>1493235.3</v>
      </c>
      <c r="K630" s="343">
        <f t="shared" ca="1" si="129"/>
        <v>23.062018716356469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IFERROR(__xludf.DUMMYFUNCTION("IMPORTRANGE(""https://docs.google.com/spreadsheets/d/1SX6NBoVAgQJ6U1MVXOaj8PK2l7WJ3RER9xtqwdhxkhw/edit?usp=sharing"",""ชัยนาท!J526"")"),174)</f>
        <v>174</v>
      </c>
      <c r="K631" s="343">
        <f t="shared" ca="1" si="129"/>
        <v>58.585858585858588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IFERROR(__xludf.DUMMYFUNCTION("IMPORTRANGE(""https://docs.google.com/spreadsheets/d/1SX6NBoVAgQJ6U1MVXOaj8PK2l7WJ3RER9xtqwdhxkhw/edit?usp=sharing"",""ชัยนาท!J527"")"),2403634.94)</f>
        <v>2403634.94</v>
      </c>
      <c r="K632" s="343">
        <f t="shared" ca="1" si="129"/>
        <v>19.263586938073473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IFERROR(__xludf.DUMMYFUNCTION("IMPORTRANGE(""https://docs.google.com/spreadsheets/d/1SX6NBoVAgQJ6U1MVXOaj8PK2l7WJ3RER9xtqwdhxkhw/edit?usp=sharing"",""ชัยนาท!J528"")"),251)</f>
        <v>251</v>
      </c>
      <c r="K633" s="343">
        <f t="shared" ca="1" si="129"/>
        <v>71.509971509971507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IFERROR(__xludf.DUMMYFUNCTION("IMPORTRANGE(""https://docs.google.com/spreadsheets/d/1SX6NBoVAgQJ6U1MVXOaj8PK2l7WJ3RER9xtqwdhxkhw/edit?usp=sharing"",""ชัยนาท!J529"")"),3640000)</f>
        <v>3640000</v>
      </c>
      <c r="K634" s="343">
        <f t="shared" ca="1" si="129"/>
        <v>77.446808510638292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IFERROR(__xludf.DUMMYFUNCTION("IMPORTRANGE(""https://docs.google.com/spreadsheets/d/1SX6NBoVAgQJ6U1MVXOaj8PK2l7WJ3RER9xtqwdhxkhw/edit?usp=sharing"",""ชัยนาท!J530"")"),83)</f>
        <v>83</v>
      </c>
      <c r="K635" s="487">
        <f t="shared" ca="1" si="129"/>
        <v>41.5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5.71093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2782182</v>
      </c>
      <c r="M8" s="23">
        <f t="shared" ca="1" si="0"/>
        <v>2134781</v>
      </c>
      <c r="N8" s="23">
        <f t="shared" ca="1" si="0"/>
        <v>2353692.91</v>
      </c>
      <c r="O8" s="22">
        <f t="shared" ref="O8:O16" ca="1" si="1">IF(L8&gt;0,N8*100/L8,0)</f>
        <v>84.59881165214928</v>
      </c>
      <c r="P8" s="22">
        <f t="shared" ref="P8:P16" ca="1" si="2">IF(M8&gt;0,N8*100/M8,0)</f>
        <v>110.25453711645363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2782182</v>
      </c>
      <c r="M10" s="30">
        <f t="shared" ca="1" si="4"/>
        <v>2134781</v>
      </c>
      <c r="N10" s="30">
        <f t="shared" ca="1" si="4"/>
        <v>2353692.91</v>
      </c>
      <c r="O10" s="29">
        <f t="shared" ca="1" si="1"/>
        <v>84.59881165214928</v>
      </c>
      <c r="P10" s="29">
        <f t="shared" ca="1" si="2"/>
        <v>110.25453711645363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2494182</v>
      </c>
      <c r="M12" s="38">
        <f t="shared" ca="1" si="6"/>
        <v>1846781</v>
      </c>
      <c r="N12" s="38">
        <f t="shared" ca="1" si="6"/>
        <v>2065692.9100000001</v>
      </c>
      <c r="O12" s="38">
        <f t="shared" ca="1" si="1"/>
        <v>82.820456165588553</v>
      </c>
      <c r="P12" s="38">
        <f t="shared" ca="1" si="2"/>
        <v>111.85370165709956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1016482</v>
      </c>
      <c r="M14" s="38">
        <f t="shared" si="8"/>
        <v>0</v>
      </c>
      <c r="N14" s="38">
        <f t="shared" ca="1" si="8"/>
        <v>477933</v>
      </c>
      <c r="O14" s="38">
        <f t="shared" ca="1" si="1"/>
        <v>47.018343659799193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2153840</v>
      </c>
      <c r="M18" s="23">
        <f t="shared" ca="1" si="11"/>
        <v>2134781</v>
      </c>
      <c r="N18" s="23">
        <f t="shared" ca="1" si="11"/>
        <v>1875759.9100000001</v>
      </c>
      <c r="O18" s="22">
        <f t="shared" ref="O18:O20" ca="1" si="12">IF(L18&gt;0,N18*100/L18,0)</f>
        <v>87.089101790290826</v>
      </c>
      <c r="P18" s="22">
        <f t="shared" ref="P18:P26" ca="1" si="13">IF(M18&gt;0,N18*100/M18,0)</f>
        <v>87.866620042055843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2153840</v>
      </c>
      <c r="M20" s="30">
        <f t="shared" ca="1" si="15"/>
        <v>2134781</v>
      </c>
      <c r="N20" s="30">
        <f t="shared" ca="1" si="15"/>
        <v>1875759.9100000001</v>
      </c>
      <c r="O20" s="29">
        <f t="shared" ca="1" si="12"/>
        <v>87.089101790290826</v>
      </c>
      <c r="P20" s="29">
        <f t="shared" ca="1" si="13"/>
        <v>87.866620042055843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1865840</v>
      </c>
      <c r="M22" s="41">
        <f t="shared" ca="1" si="18"/>
        <v>1846781</v>
      </c>
      <c r="N22" s="38">
        <f t="shared" ca="1" si="18"/>
        <v>1587759.9100000001</v>
      </c>
      <c r="O22" s="38">
        <f t="shared" ca="1" si="17"/>
        <v>85.096252090211379</v>
      </c>
      <c r="P22" s="38">
        <f t="shared" ca="1" si="13"/>
        <v>85.974455552661638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388140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477933</v>
      </c>
      <c r="O28" s="22">
        <f t="shared" ref="O28:O30" ca="1" si="24">IF(L28&gt;0,N28*100/L28,0)</f>
        <v>76.062558288320687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477933</v>
      </c>
      <c r="O30" s="29">
        <f t="shared" ca="1" si="24"/>
        <v>76.062558288320687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477933</v>
      </c>
      <c r="O32" s="38">
        <f t="shared" ca="1" si="29"/>
        <v>76.062558288320687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477933</v>
      </c>
      <c r="O34" s="38">
        <f t="shared" ca="1" si="29"/>
        <v>76.062558288320687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2153840</v>
      </c>
      <c r="M37" s="54">
        <f t="shared" ca="1" si="33"/>
        <v>2134781</v>
      </c>
      <c r="N37" s="54">
        <f t="shared" ca="1" si="33"/>
        <v>1875759.9100000001</v>
      </c>
      <c r="O37" s="55">
        <f t="shared" ca="1" si="29"/>
        <v>87.089101790290826</v>
      </c>
      <c r="P37" s="55">
        <f t="shared" ca="1" si="25"/>
        <v>87.866620042055843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917900</v>
      </c>
      <c r="N41" s="78">
        <f t="shared" ca="1" si="34"/>
        <v>848539.91</v>
      </c>
      <c r="O41" s="77">
        <f t="shared" ref="O41:O43" ca="1" si="35">IF(L41&gt;0,N41*100/L41,0)</f>
        <v>92.443611504521186</v>
      </c>
      <c r="P41" s="77">
        <f t="shared" ref="P41:P43" ca="1" si="36">IF(M41&gt;0,N41*100/M41,0)</f>
        <v>92.443611504521186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917900</v>
      </c>
      <c r="N43" s="78">
        <f t="shared" ca="1" si="38"/>
        <v>848539.91</v>
      </c>
      <c r="O43" s="77">
        <f t="shared" ca="1" si="35"/>
        <v>92.443611504521186</v>
      </c>
      <c r="P43" s="77">
        <f t="shared" ca="1" si="36"/>
        <v>92.443611504521186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IFERROR(__xludf.DUMMYFUNCTION("IMPORTRANGE(""https://docs.google.com/spreadsheets/d/1Yj_ptqi66GCucihVvJfMjLAmec39IyEx_6qawtMGysU/edit?usp=sharing"",""สบก!Q64"")"),629900)</f>
        <v>629900</v>
      </c>
      <c r="N45" s="49">
        <f ca="1">IFERROR(__xludf.DUMMYFUNCTION("IMPORTRANGE(""https://docs.google.com/spreadsheets/d/1Yj_ptqi66GCucihVvJfMjLAmec39IyEx_6qawtMGysU/edit?usp=sharing"",""สบก!R64"")"),560539.91)</f>
        <v>560539.91</v>
      </c>
      <c r="O45" s="38">
        <f ca="1">IF(L45&gt;0,N45*100/L45,0)</f>
        <v>88.98871408160025</v>
      </c>
      <c r="P45" s="38">
        <f ca="1">IF(M45&gt;0,N45*100/M45,0)</f>
        <v>88.98871408160025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287651</v>
      </c>
      <c r="N53" s="121">
        <f t="shared" ca="1" si="39"/>
        <v>262151</v>
      </c>
      <c r="O53" s="120">
        <f t="shared" ref="O53:O55" ca="1" si="40">IF(L53&gt;0,N53*100/L53,0)</f>
        <v>74.053954802259881</v>
      </c>
      <c r="P53" s="120">
        <f t="shared" ref="P53:P55" ca="1" si="41">IF(M53&gt;0,N53*100/M53,0)</f>
        <v>91.135090787099642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287651</v>
      </c>
      <c r="N55" s="121">
        <f t="shared" ca="1" si="43"/>
        <v>262151</v>
      </c>
      <c r="O55" s="120">
        <f t="shared" ca="1" si="40"/>
        <v>74.053954802259881</v>
      </c>
      <c r="P55" s="120">
        <f t="shared" ca="1" si="41"/>
        <v>91.135090787099642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IFERROR(__xludf.DUMMYFUNCTION("IMPORTRANGE(""https://docs.google.com/spreadsheets/d/1Yj_ptqi66GCucihVvJfMjLAmec39IyEx_6qawtMGysU/edit?usp=sharing"",""สบก!AA64"")"),262151)</f>
        <v>262151</v>
      </c>
      <c r="O57" s="38">
        <f ca="1">IF(L57&gt;0,N57*100/L57,0)</f>
        <v>74.053954802259881</v>
      </c>
      <c r="P57" s="38">
        <f ca="1">IF(M57&gt;0,N57*100/M57,0)</f>
        <v>91.135090787099642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8790</v>
      </c>
      <c r="N66" s="152">
        <f t="shared" ca="1" si="45"/>
        <v>8790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8790</v>
      </c>
      <c r="N68" s="157">
        <f t="shared" ca="1" si="49"/>
        <v>8790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IFERROR(__xludf.DUMMYFUNCTION("IMPORTRANGE(""https://docs.google.com/spreadsheets/d/1Yj_ptqi66GCucihVvJfMjLAmec39IyEx_6qawtMGysU/edit?usp=sharing"",""สบก!AI64"")"),8790)</f>
        <v>8790</v>
      </c>
      <c r="N70" s="169">
        <f ca="1">IFERROR(__xludf.DUMMYFUNCTION("IMPORTRANGE(""https://docs.google.com/spreadsheets/d/1Yj_ptqi66GCucihVvJfMjLAmec39IyEx_6qawtMGysU/edit?usp=sharing"",""สบก!AJ64"")"),8790)</f>
        <v>8790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45700</v>
      </c>
      <c r="M140" s="152">
        <f t="shared" ca="1" si="64"/>
        <v>45700</v>
      </c>
      <c r="N140" s="152">
        <f t="shared" ca="1" si="64"/>
        <v>44740</v>
      </c>
      <c r="O140" s="151">
        <f t="shared" ref="O140:O142" ca="1" si="65">IF(L140&gt;0,N140*100/L140,0)</f>
        <v>97.899343544857771</v>
      </c>
      <c r="P140" s="151">
        <f t="shared" ref="P140:P142" ca="1" si="66">IF(M140&gt;0,N140*100/M140,0)</f>
        <v>97.899343544857771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45700</v>
      </c>
      <c r="M142" s="157">
        <f t="shared" ca="1" si="68"/>
        <v>45700</v>
      </c>
      <c r="N142" s="157">
        <f t="shared" ca="1" si="68"/>
        <v>44740</v>
      </c>
      <c r="O142" s="156">
        <f t="shared" ca="1" si="65"/>
        <v>97.899343544857771</v>
      </c>
      <c r="P142" s="156">
        <f t="shared" ca="1" si="66"/>
        <v>97.899343544857771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45700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IFERROR(__xludf.DUMMYFUNCTION("IMPORTRANGE(""https://docs.google.com/spreadsheets/d/1Yj_ptqi66GCucihVvJfMjLAmec39IyEx_6qawtMGysU/edit?usp=sharing"",""สบก!BK64"")"),44740)</f>
        <v>44740</v>
      </c>
      <c r="O144" s="169">
        <f ca="1">IF(L144&gt;0,N144*100/L144,0)</f>
        <v>97.899343544857771</v>
      </c>
      <c r="P144" s="169">
        <f ca="1">IF(M144&gt;0,N144*100/M144,0)</f>
        <v>97.899343544857771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IFERROR(__xludf.DUMMYFUNCTION("IMPORTRANGE(""https://docs.google.com/spreadsheets/d/1Yj_ptqi66GCucihVvJfMjLAmec39IyEx_6qawtMGysU/edit?usp=sharing"",""สบก!BG64"")"),45700)</f>
        <v>45700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IFERROR(__xludf.DUMMYFUNCTION("IMPORTRANGE(""https://docs.google.com/spreadsheets/d/1SX6NBoVAgQJ6U1MVXOaj8PK2l7WJ3RER9xtqwdhxkhw/edit?usp=sharing"",""ตราด!J84"")"),94)</f>
        <v>94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IFERROR(__xludf.DUMMYFUNCTION("IMPORTRANGE(""https://docs.google.com/spreadsheets/d/1SX6NBoVAgQJ6U1MVXOaj8PK2l7WJ3RER9xtqwdhxkhw/edit?usp=sharing"",""ตราด!J85"")"),94)</f>
        <v>94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IFERROR(__xludf.DUMMYFUNCTION("IMPORTRANGE(""https://docs.google.com/spreadsheets/d/1SX6NBoVAgQJ6U1MVXOaj8PK2l7WJ3RER9xtqwdhxkhw/edit?usp=sharing"",""ตราด!J228"")"),124)</f>
        <v>124</v>
      </c>
      <c r="K328" s="318">
        <f ca="1">IF(I328&gt;0,J328*100/I328,0)</f>
        <v>72.941176470588232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854530</v>
      </c>
      <c r="N329" s="152">
        <f t="shared" ca="1" si="98"/>
        <v>691329</v>
      </c>
      <c r="O329" s="151">
        <f t="shared" ref="O329:O331" ca="1" si="99">IF(L329&gt;0,N329*100/L329,0)</f>
        <v>84.71857652292195</v>
      </c>
      <c r="P329" s="151">
        <f t="shared" ref="P329:P331" ca="1" si="100">IF(M329&gt;0,N329*100/M329,0)</f>
        <v>80.901665242882046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854530</v>
      </c>
      <c r="N331" s="157">
        <f t="shared" ca="1" si="102"/>
        <v>691329</v>
      </c>
      <c r="O331" s="156">
        <f t="shared" ca="1" si="99"/>
        <v>84.71857652292195</v>
      </c>
      <c r="P331" s="156">
        <f t="shared" ca="1" si="100"/>
        <v>80.901665242882046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IFERROR(__xludf.DUMMYFUNCTION("IMPORTRANGE(""https://docs.google.com/spreadsheets/d/1Yj_ptqi66GCucihVvJfMjLAmec39IyEx_6qawtMGysU/edit?usp=sharing"",""สบก!DL64"")"),854530)</f>
        <v>854530</v>
      </c>
      <c r="N333" s="169">
        <f ca="1">IFERROR(__xludf.DUMMYFUNCTION("IMPORTRANGE(""https://docs.google.com/spreadsheets/d/1Yj_ptqi66GCucihVvJfMjLAmec39IyEx_6qawtMGysU/edit?usp=sharing"",""สบก!DM64"")"),691329)</f>
        <v>691329</v>
      </c>
      <c r="O333" s="169">
        <f ca="1">IF(L333&gt;0,N333*100/L333,0)</f>
        <v>84.71857652292195</v>
      </c>
      <c r="P333" s="169">
        <f ca="1">IF(M333&gt;0,N333*100/M333,0)</f>
        <v>80.901665242882046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IFERROR(__xludf.DUMMYFUNCTION("IMPORTRANGE(""https://docs.google.com/spreadsheets/d/1SX6NBoVAgQJ6U1MVXOaj8PK2l7WJ3RER9xtqwdhxkhw/edit?usp=sharing"",""ตราด!J234"")"),100)</f>
        <v>100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IFERROR(__xludf.DUMMYFUNCTION("IMPORTRANGE(""https://docs.google.com/spreadsheets/d/1SX6NBoVAgQJ6U1MVXOaj8PK2l7WJ3RER9xtqwdhxkhw/edit?usp=sharing"",""ตราด!J235"")"),977.87)</f>
        <v>977.87</v>
      </c>
      <c r="K340" s="343">
        <f t="shared" ca="1" si="103"/>
        <v>61.116875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IFERROR(__xludf.DUMMYFUNCTION("IMPORTRANGE(""https://docs.google.com/spreadsheets/d/1SX6NBoVAgQJ6U1MVXOaj8PK2l7WJ3RER9xtqwdhxkhw/edit?usp=sharing"",""ตราด!J236"")"),145)</f>
        <v>145</v>
      </c>
      <c r="K341" s="343">
        <f t="shared" ca="1" si="103"/>
        <v>85.294117647058826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IFERROR(__xludf.DUMMYFUNCTION("IMPORTRANGE(""https://docs.google.com/spreadsheets/d/1SX6NBoVAgQJ6U1MVXOaj8PK2l7WJ3RER9xtqwdhxkhw/edit?usp=sharing"",""ตราด!J237"")"),2143.83999999999)</f>
        <v>2143.8399999999901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IFERROR(__xludf.DUMMYFUNCTION("IMPORTRANGE(""https://docs.google.com/spreadsheets/d/1SX6NBoVAgQJ6U1MVXOaj8PK2l7WJ3RER9xtqwdhxkhw/edit?usp=sharing"",""ตราด!J240"")"),124)</f>
        <v>124</v>
      </c>
      <c r="K345" s="343">
        <f t="shared" ca="1" si="103"/>
        <v>72.941176470588232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IFERROR(__xludf.DUMMYFUNCTION("IMPORTRANGE(""https://docs.google.com/spreadsheets/d/1SX6NBoVAgQJ6U1MVXOaj8PK2l7WJ3RER9xtqwdhxkhw/edit?usp=sharing"",""ตราด!J241"")"),1935.03)</f>
        <v>1935.03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IFERROR(__xludf.DUMMYFUNCTION("IMPORTRANGE(""https://docs.google.com/spreadsheets/d/1SX6NBoVAgQJ6U1MVXOaj8PK2l7WJ3RER9xtqwdhxkhw/edit?usp=sharing"",""ตราด!M242"")"),477933)</f>
        <v>477933</v>
      </c>
      <c r="O347" s="358">
        <f ca="1">+IF(L347&gt;0,N347*100/L347,0)</f>
        <v>76.062558288320687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IFERROR(__xludf.DUMMYFUNCTION("IMPORTRANGE(""https://docs.google.com/spreadsheets/d/1SX6NBoVAgQJ6U1MVXOaj8PK2l7WJ3RER9xtqwdhxkhw/edit?usp=sharing"",""ตราด!M330"")"),53844)</f>
        <v>53844</v>
      </c>
      <c r="O435" s="412">
        <f t="shared" ref="O435:O439" ca="1" si="114">+IF(L435&gt;0,N435*100/L435,0)</f>
        <v>69.927272727272722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IFERROR(__xludf.DUMMYFUNCTION("IMPORTRANGE(""https://docs.google.com/spreadsheets/d/1SX6NBoVAgQJ6U1MVXOaj8PK2l7WJ3RER9xtqwdhxkhw/edit?usp=sharing"",""ตราด!M332"")"),53844)</f>
        <v>53844</v>
      </c>
      <c r="O437" s="169">
        <f t="shared" ca="1" si="114"/>
        <v>69.927272727272722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IFERROR(__xludf.DUMMYFUNCTION("IMPORTRANGE(""https://docs.google.com/spreadsheets/d/1SX6NBoVAgQJ6U1MVXOaj8PK2l7WJ3RER9xtqwdhxkhw/edit?usp=sharing"",""ตราด!M334"")"),53844)</f>
        <v>53844</v>
      </c>
      <c r="O439" s="169">
        <f t="shared" ca="1" si="114"/>
        <v>69.927272727272722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IFERROR(__xludf.DUMMYFUNCTION("IMPORTRANGE(""https://docs.google.com/spreadsheets/d/1SX6NBoVAgQJ6U1MVXOaj8PK2l7WJ3RER9xtqwdhxkhw/edit?usp=sharing"",""ตราด!M338"")"),14871)</f>
        <v>14871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IFERROR(__xludf.DUMMYFUNCTION("IMPORTRANGE(""https://docs.google.com/spreadsheets/d/1SX6NBoVAgQJ6U1MVXOaj8PK2l7WJ3RER9xtqwdhxkhw/edit?usp=sharing"",""ตราด!M350"")"),28115)</f>
        <v>28115</v>
      </c>
      <c r="O455" s="373">
        <f t="shared" ref="O455:O459" ca="1" si="116">+IF(L455&gt;0,N455*100/L455,0)</f>
        <v>42.436454748535894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IFERROR(__xludf.DUMMYFUNCTION("IMPORTRANGE(""https://docs.google.com/spreadsheets/d/1SX6NBoVAgQJ6U1MVXOaj8PK2l7WJ3RER9xtqwdhxkhw/edit?usp=sharing"",""ตราด!M352"")"),28115)</f>
        <v>28115</v>
      </c>
      <c r="O457" s="169">
        <f t="shared" ca="1" si="116"/>
        <v>42.436454748535894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IFERROR(__xludf.DUMMYFUNCTION("IMPORTRANGE(""https://docs.google.com/spreadsheets/d/1SX6NBoVAgQJ6U1MVXOaj8PK2l7WJ3RER9xtqwdhxkhw/edit?usp=sharing"",""ตราด!M354"")"),28115)</f>
        <v>28115</v>
      </c>
      <c r="O459" s="169">
        <f t="shared" ca="1" si="116"/>
        <v>42.436454748535894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IFERROR(__xludf.DUMMYFUNCTION("IMPORTRANGE(""https://docs.google.com/spreadsheets/d/1SX6NBoVAgQJ6U1MVXOaj8PK2l7WJ3RER9xtqwdhxkhw/edit?usp=sharing"",""ตราด!M358"")"),28115)</f>
        <v>28115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IFERROR(__xludf.DUMMYFUNCTION("IMPORTRANGE(""https://docs.google.com/spreadsheets/d/1SX6NBoVAgQJ6U1MVXOaj8PK2l7WJ3RER9xtqwdhxkhw/edit?usp=sharing"",""ตราด!J459"")"),1269)</f>
        <v>1269</v>
      </c>
      <c r="K564" s="372">
        <f ca="1">IF(I564&gt;0,J564*100/I564,0)</f>
        <v>181.28571428571428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IFERROR(__xludf.DUMMYFUNCTION("IMPORTRANGE(""https://docs.google.com/spreadsheets/d/1SX6NBoVAgQJ6U1MVXOaj8PK2l7WJ3RER9xtqwdhxkhw/edit?usp=sharing"",""ตราด!M459"")"),75155)</f>
        <v>75155</v>
      </c>
      <c r="O564" s="373">
        <f t="shared" ref="O564:O568" ca="1" si="122">+IF(L564&gt;0,N564*100/L564,0)</f>
        <v>62.255632869449968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IFERROR(__xludf.DUMMYFUNCTION("IMPORTRANGE(""https://docs.google.com/spreadsheets/d/1SX6NBoVAgQJ6U1MVXOaj8PK2l7WJ3RER9xtqwdhxkhw/edit?usp=sharing"",""ตราด!M461"")"),75155)</f>
        <v>75155</v>
      </c>
      <c r="O566" s="169">
        <f t="shared" ca="1" si="122"/>
        <v>62.255632869449968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IFERROR(__xludf.DUMMYFUNCTION("IMPORTRANGE(""https://docs.google.com/spreadsheets/d/1SX6NBoVAgQJ6U1MVXOaj8PK2l7WJ3RER9xtqwdhxkhw/edit?usp=sharing"",""ตราด!M463"")"),75155)</f>
        <v>75155</v>
      </c>
      <c r="O568" s="169">
        <f t="shared" ca="1" si="122"/>
        <v>62.255632869449968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IFERROR(__xludf.DUMMYFUNCTION("IMPORTRANGE(""https://docs.google.com/spreadsheets/d/1SX6NBoVAgQJ6U1MVXOaj8PK2l7WJ3RER9xtqwdhxkhw/edit?usp=sharing"",""ตราด!M466"")"),64935)</f>
        <v>64935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IFERROR(__xludf.DUMMYFUNCTION("IMPORTRANGE(""https://docs.google.com/spreadsheets/d/1SX6NBoVAgQJ6U1MVXOaj8PK2l7WJ3RER9xtqwdhxkhw/edit?usp=sharing"",""ตราด!J468"")"),1269)</f>
        <v>1269</v>
      </c>
      <c r="K573" s="202">
        <f ca="1">IF(I573&gt;0,J573*100/I573,0)</f>
        <v>181.28571428571428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IFERROR(__xludf.DUMMYFUNCTION("IMPORTRANGE(""https://docs.google.com/spreadsheets/d/1SX6NBoVAgQJ6U1MVXOaj8PK2l7WJ3RER9xtqwdhxkhw/edit?usp=sharing"",""ตราด!J472"")"),1206)</f>
        <v>1206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IFERROR(__xludf.DUMMYFUNCTION("IMPORTRANGE(""https://docs.google.com/spreadsheets/d/1SX6NBoVAgQJ6U1MVXOaj8PK2l7WJ3RER9xtqwdhxkhw/edit?usp=sharing"",""ตราด!J523"")"),2370151.82)</f>
        <v>2370151.8199999998</v>
      </c>
      <c r="K628" s="343">
        <f t="shared" ref="K628:K635" ca="1" si="129">IF(I628&gt;0,J628*100/I628,0)</f>
        <v>94.806072799999981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IFERROR(__xludf.DUMMYFUNCTION("IMPORTRANGE(""https://docs.google.com/spreadsheets/d/1SX6NBoVAgQJ6U1MVXOaj8PK2l7WJ3RER9xtqwdhxkhw/edit?usp=sharing"",""ตราด!J524"")"),114)</f>
        <v>114</v>
      </c>
      <c r="K629" s="343">
        <f t="shared" ca="1" si="129"/>
        <v>97.435897435897431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IFERROR(__xludf.DUMMYFUNCTION("IMPORTRANGE(""https://docs.google.com/spreadsheets/d/1SX6NBoVAgQJ6U1MVXOaj8PK2l7WJ3RER9xtqwdhxkhw/edit?usp=sharing"",""ตราด!J525"")"),498571.13)</f>
        <v>498571.13</v>
      </c>
      <c r="K630" s="343">
        <f t="shared" ca="1" si="129"/>
        <v>28.554702787437137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IFERROR(__xludf.DUMMYFUNCTION("IMPORTRANGE(""https://docs.google.com/spreadsheets/d/1SX6NBoVAgQJ6U1MVXOaj8PK2l7WJ3RER9xtqwdhxkhw/edit?usp=sharing"",""ตราด!J526"")"),34)</f>
        <v>34</v>
      </c>
      <c r="K631" s="343">
        <f t="shared" ca="1" si="129"/>
        <v>75.555555555555557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IFERROR(__xludf.DUMMYFUNCTION("IMPORTRANGE(""https://docs.google.com/spreadsheets/d/1SX6NBoVAgQJ6U1MVXOaj8PK2l7WJ3RER9xtqwdhxkhw/edit?usp=sharing"",""ตราด!I529"")"),2329000)</f>
        <v>2329000</v>
      </c>
      <c r="J634" s="342">
        <f ca="1">IFERROR(__xludf.DUMMYFUNCTION("IMPORTRANGE(""https://docs.google.com/spreadsheets/d/1SX6NBoVAgQJ6U1MVXOaj8PK2l7WJ3RER9xtqwdhxkhw/edit?usp=sharing"",""ตราด!J529"")"),2329000)</f>
        <v>2329000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IFERROR(__xludf.DUMMYFUNCTION("IMPORTRANGE(""https://docs.google.com/spreadsheets/d/1SX6NBoVAgQJ6U1MVXOaj8PK2l7WJ3RER9xtqwdhxkhw/edit?usp=sharing"",""ตราด!I530"")"),131)</f>
        <v>131</v>
      </c>
      <c r="J635" s="505">
        <f ca="1">IFERROR(__xludf.DUMMYFUNCTION("IMPORTRANGE(""https://docs.google.com/spreadsheets/d/1SX6NBoVAgQJ6U1MVXOaj8PK2l7WJ3RER9xtqwdhxkhw/edit?usp=sharing"",""ตราด!J530"")"),110)</f>
        <v>110</v>
      </c>
      <c r="K635" s="487">
        <f t="shared" ca="1" si="129"/>
        <v>83.969465648854964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3174690</v>
      </c>
      <c r="M8" s="23">
        <f t="shared" ca="1" si="0"/>
        <v>2467803</v>
      </c>
      <c r="N8" s="23">
        <f t="shared" ca="1" si="0"/>
        <v>2416750.77</v>
      </c>
      <c r="O8" s="22">
        <f t="shared" ref="O8:O16" ca="1" si="1">IF(L8&gt;0,N8*100/L8,0)</f>
        <v>76.125567220736514</v>
      </c>
      <c r="P8" s="22">
        <f t="shared" ref="P8:P16" ca="1" si="2">IF(M8&gt;0,N8*100/M8,0)</f>
        <v>97.931268014505207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3174690</v>
      </c>
      <c r="M10" s="30">
        <f t="shared" ca="1" si="4"/>
        <v>2467803</v>
      </c>
      <c r="N10" s="30">
        <f t="shared" ca="1" si="4"/>
        <v>2416750.77</v>
      </c>
      <c r="O10" s="29">
        <f t="shared" ca="1" si="1"/>
        <v>76.125567220736514</v>
      </c>
      <c r="P10" s="29">
        <f t="shared" ca="1" si="2"/>
        <v>97.931268014505207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3136890</v>
      </c>
      <c r="M12" s="38">
        <f t="shared" ca="1" si="6"/>
        <v>2430003</v>
      </c>
      <c r="N12" s="38">
        <f t="shared" ca="1" si="6"/>
        <v>2378950.77</v>
      </c>
      <c r="O12" s="38">
        <f t="shared" ca="1" si="1"/>
        <v>75.837876686782138</v>
      </c>
      <c r="P12" s="38">
        <f t="shared" ca="1" si="2"/>
        <v>97.899087778903976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1318990</v>
      </c>
      <c r="M14" s="38">
        <f t="shared" si="8"/>
        <v>0</v>
      </c>
      <c r="N14" s="38">
        <f t="shared" ca="1" si="8"/>
        <v>545740</v>
      </c>
      <c r="O14" s="38">
        <f t="shared" ca="1" si="1"/>
        <v>41.375597995435903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2387880</v>
      </c>
      <c r="M18" s="23">
        <f t="shared" ca="1" si="11"/>
        <v>2467803</v>
      </c>
      <c r="N18" s="23">
        <f t="shared" ca="1" si="11"/>
        <v>1871010.77</v>
      </c>
      <c r="O18" s="22">
        <f t="shared" ref="O18:O20" ca="1" si="12">IF(L18&gt;0,N18*100/L18,0)</f>
        <v>78.354472167780628</v>
      </c>
      <c r="P18" s="22">
        <f t="shared" ref="P18:P26" ca="1" si="13">IF(M18&gt;0,N18*100/M18,0)</f>
        <v>75.81686098930912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2387880</v>
      </c>
      <c r="M20" s="30">
        <f t="shared" ca="1" si="15"/>
        <v>2467803</v>
      </c>
      <c r="N20" s="30">
        <f t="shared" ca="1" si="15"/>
        <v>1871010.77</v>
      </c>
      <c r="O20" s="29">
        <f t="shared" ca="1" si="12"/>
        <v>78.354472167780628</v>
      </c>
      <c r="P20" s="29">
        <f t="shared" ca="1" si="13"/>
        <v>75.81686098930912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2350080</v>
      </c>
      <c r="M22" s="41">
        <f t="shared" ca="1" si="18"/>
        <v>2430003</v>
      </c>
      <c r="N22" s="38">
        <f t="shared" ca="1" si="18"/>
        <v>1833210.77</v>
      </c>
      <c r="O22" s="38">
        <f t="shared" ca="1" si="17"/>
        <v>78.00631340209695</v>
      </c>
      <c r="P22" s="38">
        <f t="shared" ca="1" si="13"/>
        <v>75.440679291342434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532180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545740</v>
      </c>
      <c r="O28" s="22">
        <f t="shared" ref="O28:O30" ca="1" si="24">IF(L28&gt;0,N28*100/L28,0)</f>
        <v>69.361090987659026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545740</v>
      </c>
      <c r="O30" s="29">
        <f t="shared" ca="1" si="24"/>
        <v>69.361090987659026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545740</v>
      </c>
      <c r="O32" s="38">
        <f t="shared" ca="1" si="29"/>
        <v>69.361090987659026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545740</v>
      </c>
      <c r="O34" s="38">
        <f t="shared" ca="1" si="29"/>
        <v>69.361090987659026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2387880</v>
      </c>
      <c r="M37" s="54">
        <f t="shared" ca="1" si="33"/>
        <v>2467803</v>
      </c>
      <c r="N37" s="54">
        <f t="shared" ca="1" si="33"/>
        <v>1871010.77</v>
      </c>
      <c r="O37" s="55">
        <f t="shared" ca="1" si="29"/>
        <v>78.354472167780628</v>
      </c>
      <c r="P37" s="55">
        <f t="shared" ca="1" si="25"/>
        <v>75.81686098930912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691600</v>
      </c>
      <c r="N41" s="78">
        <f t="shared" ca="1" si="34"/>
        <v>586050.02</v>
      </c>
      <c r="O41" s="77">
        <f t="shared" ref="O41:O43" ca="1" si="35">IF(L41&gt;0,N41*100/L41,0)</f>
        <v>90.987427418102783</v>
      </c>
      <c r="P41" s="77">
        <f t="shared" ref="P41:P43" ca="1" si="36">IF(M41&gt;0,N41*100/M41,0)</f>
        <v>84.738290919606712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691600</v>
      </c>
      <c r="N43" s="78">
        <f t="shared" ca="1" si="38"/>
        <v>586050.02</v>
      </c>
      <c r="O43" s="77">
        <f t="shared" ca="1" si="35"/>
        <v>90.987427418102783</v>
      </c>
      <c r="P43" s="77">
        <f t="shared" ca="1" si="36"/>
        <v>84.738290919606712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IFERROR(__xludf.DUMMYFUNCTION("IMPORTRANGE(""https://docs.google.com/spreadsheets/d/1Yj_ptqi66GCucihVvJfMjLAmec39IyEx_6qawtMGysU/edit?usp=sharing"",""สบก!Q65"")"),691600)</f>
        <v>691600</v>
      </c>
      <c r="N45" s="49">
        <f ca="1">IFERROR(__xludf.DUMMYFUNCTION("IMPORTRANGE(""https://docs.google.com/spreadsheets/d/1Yj_ptqi66GCucihVvJfMjLAmec39IyEx_6qawtMGysU/edit?usp=sharing"",""สบก!R65"")"),586050.02)</f>
        <v>586050.02</v>
      </c>
      <c r="O45" s="38">
        <f ca="1">IF(L45&gt;0,N45*100/L45,0)</f>
        <v>90.987427418102783</v>
      </c>
      <c r="P45" s="38">
        <f ca="1">IF(M45&gt;0,N45*100/M45,0)</f>
        <v>84.738290919606712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331023</v>
      </c>
      <c r="N53" s="121">
        <f t="shared" ca="1" si="39"/>
        <v>252523</v>
      </c>
      <c r="O53" s="120">
        <f t="shared" ref="O53:O55" ca="1" si="40">IF(L53&gt;0,N53*100/L53,0)</f>
        <v>74.358951707891634</v>
      </c>
      <c r="P53" s="120">
        <f t="shared" ref="P53:P55" ca="1" si="41">IF(M53&gt;0,N53*100/M53,0)</f>
        <v>76.285635741323105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331023</v>
      </c>
      <c r="N55" s="121">
        <f t="shared" ca="1" si="43"/>
        <v>252523</v>
      </c>
      <c r="O55" s="120">
        <f t="shared" ca="1" si="40"/>
        <v>74.358951707891634</v>
      </c>
      <c r="P55" s="120">
        <f t="shared" ca="1" si="41"/>
        <v>76.285635741323105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IFERROR(__xludf.DUMMYFUNCTION("IMPORTRANGE(""https://docs.google.com/spreadsheets/d/1Yj_ptqi66GCucihVvJfMjLAmec39IyEx_6qawtMGysU/edit?usp=sharing"",""สบก!AA65"")"),252523)</f>
        <v>252523</v>
      </c>
      <c r="O57" s="38">
        <f ca="1">IF(L57&gt;0,N57*100/L57,0)</f>
        <v>74.358951707891634</v>
      </c>
      <c r="P57" s="38">
        <f ca="1">IF(M57&gt;0,N57*100/M57,0)</f>
        <v>76.285635741323105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7000</v>
      </c>
      <c r="N66" s="152">
        <f t="shared" ca="1" si="45"/>
        <v>3150</v>
      </c>
      <c r="O66" s="151">
        <f t="shared" ref="O66:O68" ca="1" si="46">IF(L66&gt;0,N66*100/L66,0)</f>
        <v>0</v>
      </c>
      <c r="P66" s="151">
        <f t="shared" ref="P66:P68" ca="1" si="47">IF(M66&gt;0,N66*100/M66,0)</f>
        <v>45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7000</v>
      </c>
      <c r="N68" s="157">
        <f t="shared" ca="1" si="49"/>
        <v>3150</v>
      </c>
      <c r="O68" s="156">
        <f t="shared" ca="1" si="46"/>
        <v>0</v>
      </c>
      <c r="P68" s="156">
        <f t="shared" ca="1" si="47"/>
        <v>45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IFERROR(__xludf.DUMMYFUNCTION("IMPORTRANGE(""https://docs.google.com/spreadsheets/d/1Yj_ptqi66GCucihVvJfMjLAmec39IyEx_6qawtMGysU/edit?usp=sharing"",""สบก!AJ65"")"),3150)</f>
        <v>3150</v>
      </c>
      <c r="O70" s="169">
        <f ca="1">IF(L70&gt;0,N70*100/L70,0)</f>
        <v>0</v>
      </c>
      <c r="P70" s="169">
        <f ca="1">IF(M70&gt;0,N70*100/M70,0)</f>
        <v>45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599800</v>
      </c>
      <c r="M140" s="152">
        <f t="shared" ca="1" si="64"/>
        <v>600800</v>
      </c>
      <c r="N140" s="152">
        <f t="shared" ca="1" si="64"/>
        <v>406619.75</v>
      </c>
      <c r="O140" s="151">
        <f t="shared" ref="O140:O142" ca="1" si="65">IF(L140&gt;0,N140*100/L140,0)</f>
        <v>67.792555851950652</v>
      </c>
      <c r="P140" s="151">
        <f t="shared" ref="P140:P142" ca="1" si="66">IF(M140&gt;0,N140*100/M140,0)</f>
        <v>67.679718708388819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599800</v>
      </c>
      <c r="M142" s="157">
        <f t="shared" ca="1" si="68"/>
        <v>600800</v>
      </c>
      <c r="N142" s="157">
        <f t="shared" ca="1" si="68"/>
        <v>406619.75</v>
      </c>
      <c r="O142" s="156">
        <f t="shared" ca="1" si="65"/>
        <v>67.792555851950652</v>
      </c>
      <c r="P142" s="156">
        <f t="shared" ca="1" si="66"/>
        <v>67.679718708388819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599800</v>
      </c>
      <c r="M144" s="168">
        <f ca="1">IFERROR(__xludf.DUMMYFUNCTION("IMPORTRANGE(""https://docs.google.com/spreadsheets/d/1Yj_ptqi66GCucihVvJfMjLAmec39IyEx_6qawtMGysU/edit?usp=sharing"",""สบก!BJ65"")"),600800)</f>
        <v>600800</v>
      </c>
      <c r="N144" s="169">
        <f ca="1">IFERROR(__xludf.DUMMYFUNCTION("IMPORTRANGE(""https://docs.google.com/spreadsheets/d/1Yj_ptqi66GCucihVvJfMjLAmec39IyEx_6qawtMGysU/edit?usp=sharing"",""สบก!BK65"")"),406619.75)</f>
        <v>406619.75</v>
      </c>
      <c r="O144" s="169">
        <f ca="1">IF(L144&gt;0,N144*100/L144,0)</f>
        <v>67.792555851950652</v>
      </c>
      <c r="P144" s="169">
        <f ca="1">IF(M144&gt;0,N144*100/M144,0)</f>
        <v>67.679718708388819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IFERROR(__xludf.DUMMYFUNCTION("IMPORTRANGE(""https://docs.google.com/spreadsheets/d/1Yj_ptqi66GCucihVvJfMjLAmec39IyEx_6qawtMGysU/edit?usp=sharing"",""สบก!BG65"")"),294800)</f>
        <v>294800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IFERROR(__xludf.DUMMYFUNCTION("IMPORTRANGE(""https://docs.google.com/spreadsheets/d/1SX6NBoVAgQJ6U1MVXOaj8PK2l7WJ3RER9xtqwdhxkhw/edit?usp=sharing"",""นครนายก!J84"")"),167)</f>
        <v>167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IFERROR(__xludf.DUMMYFUNCTION("IMPORTRANGE(""https://docs.google.com/spreadsheets/d/1SX6NBoVAgQJ6U1MVXOaj8PK2l7WJ3RER9xtqwdhxkhw/edit?usp=sharing"",""นครนายก!J85"")"),167)</f>
        <v>167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42435</v>
      </c>
      <c r="O271" s="151">
        <f t="shared" ref="O271:O273" ca="1" si="84">IF(L271&gt;0,N271*100/L271,0)</f>
        <v>76.875</v>
      </c>
      <c r="P271" s="151">
        <f t="shared" ref="P271:P273" ca="1" si="85">IF(M271&gt;0,N271*100/M271,0)</f>
        <v>76.875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42435</v>
      </c>
      <c r="O273" s="156">
        <f t="shared" ca="1" si="84"/>
        <v>76.875</v>
      </c>
      <c r="P273" s="156">
        <f t="shared" ca="1" si="85"/>
        <v>76.875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IFERROR(__xludf.DUMMYFUNCTION("IMPORTRANGE(""https://docs.google.com/spreadsheets/d/1Yj_ptqi66GCucihVvJfMjLAmec39IyEx_6qawtMGysU/edit?usp=sharing"",""สบก!CL65"")"),42435)</f>
        <v>42435</v>
      </c>
      <c r="O275" s="169">
        <f ca="1">IF(L275&gt;0,N275*100/L275,0)</f>
        <v>76.875</v>
      </c>
      <c r="P275" s="169">
        <f ca="1">IF(M275&gt;0,N275*100/M275,0)</f>
        <v>76.875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782180</v>
      </c>
      <c r="N329" s="152">
        <f t="shared" ca="1" si="98"/>
        <v>580233</v>
      </c>
      <c r="O329" s="151">
        <f t="shared" ref="O329:O331" ca="1" si="99">IF(L329&gt;0,N329*100/L329,0)</f>
        <v>77.449077658239673</v>
      </c>
      <c r="P329" s="151">
        <f t="shared" ref="P329:P331" ca="1" si="100">IF(M329&gt;0,N329*100/M329,0)</f>
        <v>74.181518320591167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782180</v>
      </c>
      <c r="N331" s="157">
        <f t="shared" ca="1" si="102"/>
        <v>580233</v>
      </c>
      <c r="O331" s="156">
        <f t="shared" ca="1" si="99"/>
        <v>77.449077658239673</v>
      </c>
      <c r="P331" s="156">
        <f t="shared" ca="1" si="100"/>
        <v>74.181518320591167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IFERROR(__xludf.DUMMYFUNCTION("IMPORTRANGE(""https://docs.google.com/spreadsheets/d/1Yj_ptqi66GCucihVvJfMjLAmec39IyEx_6qawtMGysU/edit?usp=sharing"",""สบก!DM65"")"),542433)</f>
        <v>542433</v>
      </c>
      <c r="O333" s="169">
        <f ca="1">IF(L333&gt;0,N333*100/L333,0)</f>
        <v>76.250808288116062</v>
      </c>
      <c r="P333" s="169">
        <f ca="1">IF(M333&gt;0,N333*100/M333,0)</f>
        <v>72.870442515919294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IFERROR(__xludf.DUMMYFUNCTION("IMPORTRANGE(""https://docs.google.com/spreadsheets/d/1SX6NBoVAgQJ6U1MVXOaj8PK2l7WJ3RER9xtqwdhxkhw/edit?usp=sharing"",""นครนายก!M242"")"),545740)</f>
        <v>545740</v>
      </c>
      <c r="O347" s="358">
        <f ca="1">+IF(L347&gt;0,N347*100/L347,0)</f>
        <v>69.361090987659026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IFERROR(__xludf.DUMMYFUNCTION("IMPORTRANGE(""https://docs.google.com/spreadsheets/d/1SX6NBoVAgQJ6U1MVXOaj8PK2l7WJ3RER9xtqwdhxkhw/edit?usp=sharing"",""นครนายก!M244"")"),78920)</f>
        <v>78920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IFERROR(__xludf.DUMMYFUNCTION("IMPORTRANGE(""https://docs.google.com/spreadsheets/d/1SX6NBoVAgQJ6U1MVXOaj8PK2l7WJ3RER9xtqwdhxkhw/edit?usp=sharing"",""นครนายก!M247"")"),78920)</f>
        <v>78920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IFERROR(__xludf.DUMMYFUNCTION("IMPORTRANGE(""https://docs.google.com/spreadsheets/d/1SX6NBoVAgQJ6U1MVXOaj8PK2l7WJ3RER9xtqwdhxkhw/edit?usp=sharing"",""นครนายก!M249"")"),78920)</f>
        <v>78920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IFERROR(__xludf.DUMMYFUNCTION("IMPORTRANGE(""https://docs.google.com/spreadsheets/d/1SX6NBoVAgQJ6U1MVXOaj8PK2l7WJ3RER9xtqwdhxkhw/edit?usp=sharing"",""นครนายก!M250"")"),25300)</f>
        <v>25300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IFERROR(__xludf.DUMMYFUNCTION("IMPORTRANGE(""https://docs.google.com/spreadsheets/d/1SX6NBoVAgQJ6U1MVXOaj8PK2l7WJ3RER9xtqwdhxkhw/edit?usp=sharing"",""นครนายก!M251"")"),35100)</f>
        <v>35100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IFERROR(__xludf.DUMMYFUNCTION("IMPORTRANGE(""https://docs.google.com/spreadsheets/d/1SX6NBoVAgQJ6U1MVXOaj8PK2l7WJ3RER9xtqwdhxkhw/edit?usp=sharing"",""นครนายก!M253"")"),18520)</f>
        <v>18520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IFERROR(__xludf.DUMMYFUNCTION("IMPORTRANGE(""https://docs.google.com/spreadsheets/d/1SX6NBoVAgQJ6U1MVXOaj8PK2l7WJ3RER9xtqwdhxkhw/edit?usp=sharing"",""นครนายก!M275"")"),54690)</f>
        <v>54690</v>
      </c>
      <c r="O380" s="373">
        <f ca="1">+IF(L380&gt;0,N380*100/L380,0)</f>
        <v>62.353209440200658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IFERROR(__xludf.DUMMYFUNCTION("IMPORTRANGE(""https://docs.google.com/spreadsheets/d/1SX6NBoVAgQJ6U1MVXOaj8PK2l7WJ3RER9xtqwdhxkhw/edit?usp=sharing"",""นครนายก!M278"")"),54690)</f>
        <v>54690</v>
      </c>
      <c r="O383" s="165">
        <f t="shared" ca="1" si="109"/>
        <v>62.353209440200658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IFERROR(__xludf.DUMMYFUNCTION("IMPORTRANGE(""https://docs.google.com/spreadsheets/d/1SX6NBoVAgQJ6U1MVXOaj8PK2l7WJ3RER9xtqwdhxkhw/edit?usp=sharing"",""นครนายก!M280"")"),54690)</f>
        <v>54690</v>
      </c>
      <c r="O385" s="169">
        <f t="shared" ca="1" si="109"/>
        <v>62.353209440200658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IFERROR(__xludf.DUMMYFUNCTION("IMPORTRANGE(""https://docs.google.com/spreadsheets/d/1SX6NBoVAgQJ6U1MVXOaj8PK2l7WJ3RER9xtqwdhxkhw/edit?usp=sharing"",""นครนายก!M284"")"),10700)</f>
        <v>10700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IFERROR(__xludf.DUMMYFUNCTION("IMPORTRANGE(""https://docs.google.com/spreadsheets/d/1SX6NBoVAgQJ6U1MVXOaj8PK2l7WJ3RER9xtqwdhxkhw/edit?usp=sharing"",""นครนายก!M296"")"),217070)</f>
        <v>217070</v>
      </c>
      <c r="O401" s="373">
        <f ca="1">+IF(L401&gt;0,N401*100/L401,0)</f>
        <v>94.637485285782802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IFERROR(__xludf.DUMMYFUNCTION("IMPORTRANGE(""https://docs.google.com/spreadsheets/d/1SX6NBoVAgQJ6U1MVXOaj8PK2l7WJ3RER9xtqwdhxkhw/edit?usp=sharing"",""นครนายก!M299"")"),217070)</f>
        <v>217070</v>
      </c>
      <c r="O404" s="169">
        <f t="shared" ca="1" si="112"/>
        <v>94.637485285782802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IFERROR(__xludf.DUMMYFUNCTION("IMPORTRANGE(""https://docs.google.com/spreadsheets/d/1SX6NBoVAgQJ6U1MVXOaj8PK2l7WJ3RER9xtqwdhxkhw/edit?usp=sharing"",""นครนายก!M301"")"),217070)</f>
        <v>217070</v>
      </c>
      <c r="O406" s="169">
        <f t="shared" ca="1" si="112"/>
        <v>94.637485285782802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IFERROR(__xludf.DUMMYFUNCTION("IMPORTRANGE(""https://docs.google.com/spreadsheets/d/1SX6NBoVAgQJ6U1MVXOaj8PK2l7WJ3RER9xtqwdhxkhw/edit?usp=sharing"",""นครนายก!M305"")"),32520)</f>
        <v>32520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IFERROR(__xludf.DUMMYFUNCTION("IMPORTRANGE(""https://docs.google.com/spreadsheets/d/1SX6NBoVAgQJ6U1MVXOaj8PK2l7WJ3RER9xtqwdhxkhw/edit?usp=sharing"",""นครนายก!M330"")"),136390)</f>
        <v>136390</v>
      </c>
      <c r="O435" s="412">
        <f t="shared" ref="O435:O439" ca="1" si="114">+IF(L435&gt;0,N435*100/L435,0)</f>
        <v>59.3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IFERROR(__xludf.DUMMYFUNCTION("IMPORTRANGE(""https://docs.google.com/spreadsheets/d/1SX6NBoVAgQJ6U1MVXOaj8PK2l7WJ3RER9xtqwdhxkhw/edit?usp=sharing"",""นครนายก!M332"")"),136390)</f>
        <v>136390</v>
      </c>
      <c r="O437" s="169">
        <f t="shared" ca="1" si="114"/>
        <v>59.3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IFERROR(__xludf.DUMMYFUNCTION("IMPORTRANGE(""https://docs.google.com/spreadsheets/d/1SX6NBoVAgQJ6U1MVXOaj8PK2l7WJ3RER9xtqwdhxkhw/edit?usp=sharing"",""นครนายก!M334"")"),136390)</f>
        <v>136390</v>
      </c>
      <c r="O439" s="169">
        <f t="shared" ca="1" si="114"/>
        <v>59.3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IFERROR(__xludf.DUMMYFUNCTION("IMPORTRANGE(""https://docs.google.com/spreadsheets/d/1SX6NBoVAgQJ6U1MVXOaj8PK2l7WJ3RER9xtqwdhxkhw/edit?usp=sharing"",""นครนายก!M335"")"),134890)</f>
        <v>134890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IFERROR(__xludf.DUMMYFUNCTION("IMPORTRANGE(""https://docs.google.com/spreadsheets/d/1SX6NBoVAgQJ6U1MVXOaj8PK2l7WJ3RER9xtqwdhxkhw/edit?usp=sharing"",""นครนายก!M338"")"),1500)</f>
        <v>1500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IFERROR(__xludf.DUMMYFUNCTION("IMPORTRANGE(""https://docs.google.com/spreadsheets/d/1SX6NBoVAgQJ6U1MVXOaj8PK2l7WJ3RER9xtqwdhxkhw/edit?usp=sharing"",""นครนายก!M428"")"),21590)</f>
        <v>21590</v>
      </c>
      <c r="O533" s="412">
        <f t="shared" ref="O533:O537" ca="1" si="118">+IF(L533&gt;0,N533*100/L533,0)</f>
        <v>62.871287128712872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IFERROR(__xludf.DUMMYFUNCTION("IMPORTRANGE(""https://docs.google.com/spreadsheets/d/1SX6NBoVAgQJ6U1MVXOaj8PK2l7WJ3RER9xtqwdhxkhw/edit?usp=sharing"",""นครนายก!M430"")"),21590)</f>
        <v>21590</v>
      </c>
      <c r="O535" s="169">
        <f t="shared" ca="1" si="118"/>
        <v>62.871287128712872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IFERROR(__xludf.DUMMYFUNCTION("IMPORTRANGE(""https://docs.google.com/spreadsheets/d/1SX6NBoVAgQJ6U1MVXOaj8PK2l7WJ3RER9xtqwdhxkhw/edit?usp=sharing"",""นครนายก!M432"")"),21590)</f>
        <v>21590</v>
      </c>
      <c r="O537" s="169">
        <f t="shared" ca="1" si="118"/>
        <v>62.871287128712872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IFERROR(__xludf.DUMMYFUNCTION("IMPORTRANGE(""https://docs.google.com/spreadsheets/d/1SX6NBoVAgQJ6U1MVXOaj8PK2l7WJ3RER9xtqwdhxkhw/edit?usp=sharing"",""นครนายก!M436"")"),10180)</f>
        <v>10180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IFERROR(__xludf.DUMMYFUNCTION("IMPORTRANGE(""https://docs.google.com/spreadsheets/d/1SX6NBoVAgQJ6U1MVXOaj8PK2l7WJ3RER9xtqwdhxkhw/edit?usp=sharing"",""นครนายก!J459"")"),1028)</f>
        <v>1028</v>
      </c>
      <c r="K564" s="372">
        <f ca="1">IF(I564&gt;0,J564*100/I564,0)</f>
        <v>685.33333333333337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IFERROR(__xludf.DUMMYFUNCTION("IMPORTRANGE(""https://docs.google.com/spreadsheets/d/1SX6NBoVAgQJ6U1MVXOaj8PK2l7WJ3RER9xtqwdhxkhw/edit?usp=sharing"",""นครนายก!J468"")"),1028)</f>
        <v>1028</v>
      </c>
      <c r="K573" s="202">
        <f ca="1">IF(I573&gt;0,J573*100/I573,0)</f>
        <v>685.33333333333337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IFERROR(__xludf.DUMMYFUNCTION("IMPORTRANGE(""https://docs.google.com/spreadsheets/d/1SX6NBoVAgQJ6U1MVXOaj8PK2l7WJ3RER9xtqwdhxkhw/edit?usp=sharing"",""นครนายก!J472"")"),919)</f>
        <v>919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IFERROR(__xludf.DUMMYFUNCTION("IMPORTRANGE(""https://docs.google.com/spreadsheets/d/1SX6NBoVAgQJ6U1MVXOaj8PK2l7WJ3RER9xtqwdhxkhw/edit?usp=sharing"",""นครนายก!J523"")"),1907708.14)</f>
        <v>1907708.14</v>
      </c>
      <c r="K628" s="343">
        <f t="shared" ref="K628:K635" ca="1" si="129">IF(I628&gt;0,J628*100/I628,0)</f>
        <v>62.919142205691585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IFERROR(__xludf.DUMMYFUNCTION("IMPORTRANGE(""https://docs.google.com/spreadsheets/d/1SX6NBoVAgQJ6U1MVXOaj8PK2l7WJ3RER9xtqwdhxkhw/edit?usp=sharing"",""นครนายก!J524"")"),90)</f>
        <v>90</v>
      </c>
      <c r="K629" s="343">
        <f t="shared" ca="1" si="129"/>
        <v>79.646017699115049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IFERROR(__xludf.DUMMYFUNCTION("IMPORTRANGE(""https://docs.google.com/spreadsheets/d/1SX6NBoVAgQJ6U1MVXOaj8PK2l7WJ3RER9xtqwdhxkhw/edit?usp=sharing"",""นครนายก!J525"")"),159747.03)</f>
        <v>159747.03</v>
      </c>
      <c r="K630" s="343">
        <f t="shared" ca="1" si="129"/>
        <v>4.2535602302026465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IFERROR(__xludf.DUMMYFUNCTION("IMPORTRANGE(""https://docs.google.com/spreadsheets/d/1SX6NBoVAgQJ6U1MVXOaj8PK2l7WJ3RER9xtqwdhxkhw/edit?usp=sharing"",""นครนายก!J526"")"),20)</f>
        <v>20</v>
      </c>
      <c r="K631" s="343">
        <f t="shared" ca="1" si="129"/>
        <v>18.518518518518519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IFERROR(__xludf.DUMMYFUNCTION("IMPORTRANGE(""https://docs.google.com/spreadsheets/d/1SX6NBoVAgQJ6U1MVXOaj8PK2l7WJ3RER9xtqwdhxkhw/edit?usp=sharing"",""นครนายก!J527"")"),3098616.26)</f>
        <v>3098616.26</v>
      </c>
      <c r="K632" s="343">
        <f t="shared" ca="1" si="129"/>
        <v>53.309711860764558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IFERROR(__xludf.DUMMYFUNCTION("IMPORTRANGE(""https://docs.google.com/spreadsheets/d/1SX6NBoVAgQJ6U1MVXOaj8PK2l7WJ3RER9xtqwdhxkhw/edit?usp=sharing"",""นครนายก!J528"")"),1409)</f>
        <v>1409</v>
      </c>
      <c r="K633" s="343">
        <f t="shared" ca="1" si="129"/>
        <v>69.78702327885091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IFERROR(__xludf.DUMMYFUNCTION("IMPORTRANGE(""https://docs.google.com/spreadsheets/d/1SX6NBoVAgQJ6U1MVXOaj8PK2l7WJ3RER9xtqwdhxkhw/edit?usp=sharing"",""นครนายก!I529"")"),2220000)</f>
        <v>2220000</v>
      </c>
      <c r="J634" s="342">
        <f ca="1">IFERROR(__xludf.DUMMYFUNCTION("IMPORTRANGE(""https://docs.google.com/spreadsheets/d/1SX6NBoVAgQJ6U1MVXOaj8PK2l7WJ3RER9xtqwdhxkhw/edit?usp=sharing"",""นครนายก!J529"")"),2000000)</f>
        <v>2000000</v>
      </c>
      <c r="K634" s="343">
        <f t="shared" ca="1" si="129"/>
        <v>90.090090090090087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IFERROR(__xludf.DUMMYFUNCTION("IMPORTRANGE(""https://docs.google.com/spreadsheets/d/1SX6NBoVAgQJ6U1MVXOaj8PK2l7WJ3RER9xtqwdhxkhw/edit?usp=sharing"",""นครนายก!I530"")"),68)</f>
        <v>68</v>
      </c>
      <c r="J635" s="505">
        <f ca="1">IFERROR(__xludf.DUMMYFUNCTION("IMPORTRANGE(""https://docs.google.com/spreadsheets/d/1SX6NBoVAgQJ6U1MVXOaj8PK2l7WJ3RER9xtqwdhxkhw/edit?usp=sharing"",""นครนายก!J530"")"),67)</f>
        <v>67</v>
      </c>
      <c r="K635" s="487">
        <f t="shared" ca="1" si="129"/>
        <v>98.529411764705884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24090</v>
      </c>
      <c r="O636" s="511">
        <f t="shared" ref="O636:O640" ca="1" si="130">+IF(L636&gt;0,N636*100/L636,0)</f>
        <v>36.483416628805088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24090</v>
      </c>
      <c r="O638" s="523">
        <f t="shared" ca="1" si="130"/>
        <v>36.483416628805088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24090</v>
      </c>
      <c r="O640" s="523">
        <f t="shared" ca="1" si="130"/>
        <v>36.483416628805088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24090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152</v>
      </c>
      <c r="K651" s="538">
        <f t="shared" ca="1" si="131"/>
        <v>43.428571428571431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IFERROR(__xludf.DUMMYFUNCTION("IMPORTRANGE(""https://docs.google.com/spreadsheets/d/1SX6NBoVAgQJ6U1MVXOaj8PK2l7WJ3RER9xtqwdhxkhw/edit#gid=346597447"",""นครนายก!M546"")"),3060)</f>
        <v>3060</v>
      </c>
      <c r="O651" s="538">
        <f t="shared" ca="1" si="132"/>
        <v>34.971428571428568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IFERROR(__xludf.DUMMYFUNCTION("IMPORTRANGE(""https://docs.google.com/spreadsheets/d/1SX6NBoVAgQJ6U1MVXOaj8PK2l7WJ3RER9xtqwdhxkhw/edit#gid=346597447"",""นครนายก!J553"")"),16)</f>
        <v>16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IFERROR(__xludf.DUMMYFUNCTION("IMPORTRANGE(""https://docs.google.com/spreadsheets/d/1SX6NBoVAgQJ6U1MVXOaj8PK2l7WJ3RER9xtqwdhxkhw/edit#gid=346597447"",""นครนายก!J554"")"),16)</f>
        <v>16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IFERROR(__xludf.DUMMYFUNCTION("IMPORTRANGE(""https://docs.google.com/spreadsheets/d/1SX6NBoVAgQJ6U1MVXOaj8PK2l7WJ3RER9xtqwdhxkhw/edit#gid=346597447"",""นครนายก!J555"")"),152)</f>
        <v>152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IFERROR(__xludf.DUMMYFUNCTION("IMPORTRANGE(""https://docs.google.com/spreadsheets/d/1SX6NBoVAgQJ6U1MVXOaj8PK2l7WJ3RER9xtqwdhxkhw/edit#gid=346597447"",""นครนายก!M563"")"),9600)</f>
        <v>9600</v>
      </c>
      <c r="O668" s="538">
        <f ca="1">IF(L668&gt;0,N668*100/L668,0)</f>
        <v>54.919908466819223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IFERROR(__xludf.DUMMYFUNCTION("IMPORTRANGE(""https://docs.google.com/spreadsheets/d/1SX6NBoVAgQJ6U1MVXOaj8PK2l7WJ3RER9xtqwdhxkhw/edit#gid=346597447"",""นครนายก!M566"")"),10810)</f>
        <v>10810</v>
      </c>
      <c r="O671" s="538">
        <f ca="1">IF(L671&gt;0,N671*100/L671,0)</f>
        <v>65.59466019417475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85546875" customWidth="1"/>
    <col min="10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2443805</v>
      </c>
      <c r="M8" s="23">
        <f t="shared" ca="1" si="0"/>
        <v>2148877</v>
      </c>
      <c r="N8" s="23">
        <f t="shared" ca="1" si="0"/>
        <v>2079381.77</v>
      </c>
      <c r="O8" s="22">
        <f t="shared" ref="O8:O16" ca="1" si="1">IF(L8&gt;0,N8*100/L8,0)</f>
        <v>85.087876078492357</v>
      </c>
      <c r="P8" s="22">
        <f t="shared" ref="P8:P16" ca="1" si="2">IF(M8&gt;0,N8*100/M8,0)</f>
        <v>96.765974506684188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2443805</v>
      </c>
      <c r="M10" s="30">
        <f t="shared" ca="1" si="4"/>
        <v>2148877</v>
      </c>
      <c r="N10" s="30">
        <f t="shared" ca="1" si="4"/>
        <v>2079381.77</v>
      </c>
      <c r="O10" s="29">
        <f t="shared" ca="1" si="1"/>
        <v>85.087876078492357</v>
      </c>
      <c r="P10" s="29">
        <f t="shared" ca="1" si="2"/>
        <v>96.765974506684188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2296805</v>
      </c>
      <c r="M12" s="38">
        <f t="shared" ca="1" si="6"/>
        <v>2001877</v>
      </c>
      <c r="N12" s="38">
        <f t="shared" ca="1" si="6"/>
        <v>1936831.77</v>
      </c>
      <c r="O12" s="38">
        <f t="shared" ca="1" si="1"/>
        <v>84.327218462168105</v>
      </c>
      <c r="P12" s="38">
        <f t="shared" ca="1" si="2"/>
        <v>96.750787885569395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828805</v>
      </c>
      <c r="M14" s="38">
        <f t="shared" si="8"/>
        <v>0</v>
      </c>
      <c r="N14" s="38">
        <f t="shared" ca="1" si="8"/>
        <v>319964.36</v>
      </c>
      <c r="O14" s="38">
        <f t="shared" ca="1" si="1"/>
        <v>38.605505516979264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142550</v>
      </c>
      <c r="O16" s="49">
        <f t="shared" ca="1" si="1"/>
        <v>96.972789115646265</v>
      </c>
      <c r="P16" s="49">
        <f t="shared" ca="1" si="2"/>
        <v>96.972789115646265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2071605</v>
      </c>
      <c r="M18" s="23">
        <f t="shared" ca="1" si="11"/>
        <v>2148877</v>
      </c>
      <c r="N18" s="23">
        <f t="shared" ca="1" si="11"/>
        <v>1759417.41</v>
      </c>
      <c r="O18" s="22">
        <f t="shared" ref="O18:O20" ca="1" si="12">IF(L18&gt;0,N18*100/L18,0)</f>
        <v>84.930158500293246</v>
      </c>
      <c r="P18" s="22">
        <f t="shared" ref="P18:P26" ca="1" si="13">IF(M18&gt;0,N18*100/M18,0)</f>
        <v>81.87613390622171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2071605</v>
      </c>
      <c r="M20" s="30">
        <f t="shared" ca="1" si="15"/>
        <v>2148877</v>
      </c>
      <c r="N20" s="30">
        <f t="shared" ca="1" si="15"/>
        <v>1759417.41</v>
      </c>
      <c r="O20" s="29">
        <f t="shared" ca="1" si="12"/>
        <v>84.930158500293246</v>
      </c>
      <c r="P20" s="29">
        <f t="shared" ca="1" si="13"/>
        <v>81.87613390622171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2001877</v>
      </c>
      <c r="N22" s="38">
        <f t="shared" ca="1" si="18"/>
        <v>1616867.41</v>
      </c>
      <c r="O22" s="38">
        <f t="shared" ca="1" si="17"/>
        <v>84.010350695337479</v>
      </c>
      <c r="P22" s="38">
        <f t="shared" ca="1" si="13"/>
        <v>80.767570135427903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142550</v>
      </c>
      <c r="O26" s="49">
        <f t="shared" ca="1" si="17"/>
        <v>96.972789115646265</v>
      </c>
      <c r="P26" s="49">
        <f t="shared" ca="1" si="13"/>
        <v>96.972789115646265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372200</v>
      </c>
      <c r="M28" s="23">
        <f t="shared" si="23"/>
        <v>0</v>
      </c>
      <c r="N28" s="23">
        <f t="shared" ca="1" si="23"/>
        <v>319964.36</v>
      </c>
      <c r="O28" s="22">
        <f t="shared" ref="O28:O30" ca="1" si="24">IF(L28&gt;0,N28*100/L28,0)</f>
        <v>85.965706609349809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372200</v>
      </c>
      <c r="M30" s="30">
        <f t="shared" si="27"/>
        <v>0</v>
      </c>
      <c r="N30" s="30">
        <f t="shared" ca="1" si="27"/>
        <v>319964.36</v>
      </c>
      <c r="O30" s="29">
        <f t="shared" ca="1" si="24"/>
        <v>85.965706609349809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372200</v>
      </c>
      <c r="M32" s="38">
        <f t="shared" si="30"/>
        <v>0</v>
      </c>
      <c r="N32" s="38">
        <f t="shared" ca="1" si="30"/>
        <v>319964.36</v>
      </c>
      <c r="O32" s="38">
        <f t="shared" ca="1" si="29"/>
        <v>85.965706609349809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372200</v>
      </c>
      <c r="M34" s="38">
        <f t="shared" si="32"/>
        <v>0</v>
      </c>
      <c r="N34" s="38">
        <f t="shared" ca="1" si="32"/>
        <v>319964.36</v>
      </c>
      <c r="O34" s="38">
        <f t="shared" ca="1" si="29"/>
        <v>85.965706609349809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2071605</v>
      </c>
      <c r="M37" s="54">
        <f t="shared" ca="1" si="33"/>
        <v>2148877</v>
      </c>
      <c r="N37" s="54">
        <f t="shared" ca="1" si="33"/>
        <v>1759417.41</v>
      </c>
      <c r="O37" s="55">
        <f t="shared" ca="1" si="29"/>
        <v>84.930158500293246</v>
      </c>
      <c r="P37" s="55">
        <f t="shared" ca="1" si="25"/>
        <v>81.87613390622171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563300</v>
      </c>
      <c r="N41" s="78">
        <f t="shared" ca="1" si="34"/>
        <v>487382.95</v>
      </c>
      <c r="O41" s="77">
        <f t="shared" ref="O41:O43" ca="1" si="35">IF(L41&gt;0,N41*100/L41,0)</f>
        <v>86.522803124445232</v>
      </c>
      <c r="P41" s="77">
        <f t="shared" ref="P41:P43" ca="1" si="36">IF(M41&gt;0,N41*100/M41,0)</f>
        <v>86.522803124445232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563300</v>
      </c>
      <c r="N43" s="78">
        <f t="shared" ca="1" si="38"/>
        <v>487382.95</v>
      </c>
      <c r="O43" s="77">
        <f t="shared" ca="1" si="35"/>
        <v>86.522803124445232</v>
      </c>
      <c r="P43" s="77">
        <f t="shared" ca="1" si="36"/>
        <v>86.522803124445232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IFERROR(__xludf.DUMMYFUNCTION("IMPORTRANGE(""https://docs.google.com/spreadsheets/d/1Yj_ptqi66GCucihVvJfMjLAmec39IyEx_6qawtMGysU/edit?usp=sharing"",""สบก!Q66"")"),563300)</f>
        <v>563300</v>
      </c>
      <c r="N45" s="49">
        <f ca="1">IFERROR(__xludf.DUMMYFUNCTION("IMPORTRANGE(""https://docs.google.com/spreadsheets/d/1Yj_ptqi66GCucihVvJfMjLAmec39IyEx_6qawtMGysU/edit?usp=sharing"",""สบก!R66"")"),487382.95)</f>
        <v>487382.95</v>
      </c>
      <c r="O45" s="38">
        <f ca="1">IF(L45&gt;0,N45*100/L45,0)</f>
        <v>86.522803124445232</v>
      </c>
      <c r="P45" s="38">
        <f ca="1">IF(M45&gt;0,N45*100/M45,0)</f>
        <v>86.522803124445232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314872</v>
      </c>
      <c r="N53" s="121">
        <f t="shared" ca="1" si="39"/>
        <v>270872</v>
      </c>
      <c r="O53" s="120">
        <f t="shared" ref="O53:O55" ca="1" si="40">IF(L53&gt;0,N53*100/L53,0)</f>
        <v>94.052777777777777</v>
      </c>
      <c r="P53" s="120">
        <f t="shared" ref="P53:P55" ca="1" si="41">IF(M53&gt;0,N53*100/M53,0)</f>
        <v>86.026067735460757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314872</v>
      </c>
      <c r="N55" s="121">
        <f t="shared" ca="1" si="43"/>
        <v>270872</v>
      </c>
      <c r="O55" s="120">
        <f t="shared" ca="1" si="40"/>
        <v>94.052777777777777</v>
      </c>
      <c r="P55" s="120">
        <f t="shared" ca="1" si="41"/>
        <v>86.026067735460757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IFERROR(__xludf.DUMMYFUNCTION("IMPORTRANGE(""https://docs.google.com/spreadsheets/d/1Yj_ptqi66GCucihVvJfMjLAmec39IyEx_6qawtMGysU/edit?usp=sharing"",""สบก!Z66"")"),314872)</f>
        <v>314872</v>
      </c>
      <c r="N57" s="49">
        <f ca="1">IFERROR(__xludf.DUMMYFUNCTION("IMPORTRANGE(""https://docs.google.com/spreadsheets/d/1Yj_ptqi66GCucihVvJfMjLAmec39IyEx_6qawtMGysU/edit?usp=sharing"",""สบก!AA66"")"),270872)</f>
        <v>270872</v>
      </c>
      <c r="O57" s="38">
        <f ca="1">IF(L57&gt;0,N57*100/L57,0)</f>
        <v>94.052777777777777</v>
      </c>
      <c r="P57" s="38">
        <f ca="1">IF(M57&gt;0,N57*100/M57,0)</f>
        <v>86.026067735460757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575900</v>
      </c>
      <c r="N140" s="152">
        <f t="shared" ca="1" si="64"/>
        <v>469597.46</v>
      </c>
      <c r="O140" s="151">
        <f t="shared" ref="O140:O142" ca="1" si="65">IF(L140&gt;0,N140*100/L140,0)</f>
        <v>82.690167282972354</v>
      </c>
      <c r="P140" s="151">
        <f t="shared" ref="P140:P142" ca="1" si="66">IF(M140&gt;0,N140*100/M140,0)</f>
        <v>81.541493314811603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575900</v>
      </c>
      <c r="N142" s="157">
        <f t="shared" ca="1" si="68"/>
        <v>469597.46</v>
      </c>
      <c r="O142" s="156">
        <f t="shared" ca="1" si="65"/>
        <v>82.690167282972354</v>
      </c>
      <c r="P142" s="156">
        <f t="shared" ca="1" si="66"/>
        <v>81.541493314811603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IFERROR(__xludf.DUMMYFUNCTION("IMPORTRANGE(""https://docs.google.com/spreadsheets/d/1Yj_ptqi66GCucihVvJfMjLAmec39IyEx_6qawtMGysU/edit?usp=sharing"",""สบก!BK66"")"),469597.46)</f>
        <v>469597.46</v>
      </c>
      <c r="O144" s="169">
        <f ca="1">IF(L144&gt;0,N144*100/L144,0)</f>
        <v>82.690167282972354</v>
      </c>
      <c r="P144" s="169">
        <f ca="1">IF(M144&gt;0,N144*100/M144,0)</f>
        <v>81.541493314811603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IFERROR(__xludf.DUMMYFUNCTION("IMPORTRANGE(""https://docs.google.com/spreadsheets/d/1SX6NBoVAgQJ6U1MVXOaj8PK2l7WJ3RER9xtqwdhxkhw/edit?usp=sharing"",""นครปฐม!J114"")"),1)</f>
        <v>1</v>
      </c>
      <c r="K189" s="286">
        <f ca="1">IF(I189&gt;0,J189*100/I189,0)</f>
        <v>0.02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IFERROR(__xludf.DUMMYFUNCTION("IMPORTRANGE(""https://docs.google.com/spreadsheets/d/1SX6NBoVAgQJ6U1MVXOaj8PK2l7WJ3RER9xtqwdhxkhw/edit?usp=sharing"",""นครปฐม!J124"")"),1)</f>
        <v>1</v>
      </c>
      <c r="K199" s="163">
        <f t="shared" ref="K199:K201" ca="1" si="70">IF(I199&gt;0,J199*100/I199,0)</f>
        <v>0.02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IFERROR(__xludf.DUMMYFUNCTION("IMPORTRANGE(""https://docs.google.com/spreadsheets/d/1SX6NBoVAgQJ6U1MVXOaj8PK2l7WJ3RER9xtqwdhxkhw/edit?usp=sharing"",""นครปฐม!J125"")"),1)</f>
        <v>1</v>
      </c>
      <c r="K200" s="163">
        <f t="shared" ca="1" si="70"/>
        <v>0.02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633110</v>
      </c>
      <c r="M329" s="152">
        <f t="shared" ca="1" si="98"/>
        <v>668110</v>
      </c>
      <c r="N329" s="152">
        <f t="shared" ca="1" si="98"/>
        <v>504870</v>
      </c>
      <c r="O329" s="151">
        <f t="shared" ref="O329:O331" ca="1" si="99">IF(L329&gt;0,N329*100/L329,0)</f>
        <v>79.744436195921722</v>
      </c>
      <c r="P329" s="151">
        <f t="shared" ref="P329:P331" ca="1" si="100">IF(M329&gt;0,N329*100/M329,0)</f>
        <v>75.56689766655191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633110</v>
      </c>
      <c r="M331" s="157">
        <f t="shared" ca="1" si="102"/>
        <v>668110</v>
      </c>
      <c r="N331" s="157">
        <f t="shared" ca="1" si="102"/>
        <v>504870</v>
      </c>
      <c r="O331" s="156">
        <f t="shared" ca="1" si="99"/>
        <v>79.744436195921722</v>
      </c>
      <c r="P331" s="156">
        <f t="shared" ca="1" si="100"/>
        <v>75.56689766655191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IFERROR(__xludf.DUMMYFUNCTION("IMPORTRANGE(""https://docs.google.com/spreadsheets/d/1Yj_ptqi66GCucihVvJfMjLAmec39IyEx_6qawtMGysU/edit?usp=sharing"",""สบก!DM66"")"),362320)</f>
        <v>362320</v>
      </c>
      <c r="O333" s="169">
        <f ca="1">IF(L333&gt;0,N333*100/L333,0)</f>
        <v>74.534570364732261</v>
      </c>
      <c r="P333" s="169">
        <f ca="1">IF(M333&gt;0,N333*100/M333,0)</f>
        <v>69.528506457369843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96.972789115646265</v>
      </c>
      <c r="P337" s="49">
        <f ca="1">IF(M337&gt;0,N337*100/M337,0)</f>
        <v>96.972789115646265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IFERROR(__xludf.DUMMYFUNCTION("IMPORTRANGE(""https://docs.google.com/spreadsheets/d/1SX6NBoVAgQJ6U1MVXOaj8PK2l7WJ3RER9xtqwdhxkhw/edit?usp=sharing"",""นครปฐม!L242"")"),372200)</f>
        <v>372200</v>
      </c>
      <c r="M347" s="358"/>
      <c r="N347" s="358">
        <f ca="1">IFERROR(__xludf.DUMMYFUNCTION("IMPORTRANGE(""https://docs.google.com/spreadsheets/d/1SX6NBoVAgQJ6U1MVXOaj8PK2l7WJ3RER9xtqwdhxkhw/edit?usp=sharing"",""นครปฐม!M242"")"),319964.36)</f>
        <v>319964.36</v>
      </c>
      <c r="O347" s="358">
        <f ca="1">+IF(L347&gt;0,N347*100/L347,0)</f>
        <v>85.965706609349809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IFERROR(__xludf.DUMMYFUNCTION("IMPORTRANGE(""https://docs.google.com/spreadsheets/d/1SX6NBoVAgQJ6U1MVXOaj8PK2l7WJ3RER9xtqwdhxkhw/edit?usp=sharing"",""นครปฐม!M296"")"),130250)</f>
        <v>130250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IFERROR(__xludf.DUMMYFUNCTION("IMPORTRANGE(""https://docs.google.com/spreadsheets/d/1SX6NBoVAgQJ6U1MVXOaj8PK2l7WJ3RER9xtqwdhxkhw/edit?usp=sharing"",""นครปฐม!M299"")"),130250)</f>
        <v>130250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IFERROR(__xludf.DUMMYFUNCTION("IMPORTRANGE(""https://docs.google.com/spreadsheets/d/1SX6NBoVAgQJ6U1MVXOaj8PK2l7WJ3RER9xtqwdhxkhw/edit?usp=sharing"",""นครปฐม!M301"")"),130250)</f>
        <v>130250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IFERROR(__xludf.DUMMYFUNCTION("IMPORTRANGE(""https://docs.google.com/spreadsheets/d/1SX6NBoVAgQJ6U1MVXOaj8PK2l7WJ3RER9xtqwdhxkhw/edit?usp=sharing"",""นครปฐม!M305"")"),27700)</f>
        <v>27700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IFERROR(__xludf.DUMMYFUNCTION("IMPORTRANGE(""https://docs.google.com/spreadsheets/d/1SX6NBoVAgQJ6U1MVXOaj8PK2l7WJ3RER9xtqwdhxkhw/edit?usp=sharing"",""นครปฐม!L330"")"),88600)</f>
        <v>88600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80.159142212189622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IFERROR(__xludf.DUMMYFUNCTION("IMPORTRANGE(""https://docs.google.com/spreadsheets/d/1SX6NBoVAgQJ6U1MVXOaj8PK2l7WJ3RER9xtqwdhxkhw/edit?usp=sharing"",""นครปฐม!L332"")"),88600)</f>
        <v>88600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80.159142212189622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IFERROR(__xludf.DUMMYFUNCTION("IMPORTRANGE(""https://docs.google.com/spreadsheets/d/1SX6NBoVAgQJ6U1MVXOaj8PK2l7WJ3RER9xtqwdhxkhw/edit?usp=sharing"",""นครปฐม!L334"")"),88600)</f>
        <v>88600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80.159142212189622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IFERROR(__xludf.DUMMYFUNCTION("IMPORTRANGE(""https://docs.google.com/spreadsheets/d/1SX6NBoVAgQJ6U1MVXOaj8PK2l7WJ3RER9xtqwdhxkhw/edit?usp=sharing"",""นครปฐม!M428"")"),32640)</f>
        <v>32640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IFERROR(__xludf.DUMMYFUNCTION("IMPORTRANGE(""https://docs.google.com/spreadsheets/d/1SX6NBoVAgQJ6U1MVXOaj8PK2l7WJ3RER9xtqwdhxkhw/edit?usp=sharing"",""นครปฐม!M430"")"),32640)</f>
        <v>32640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IFERROR(__xludf.DUMMYFUNCTION("IMPORTRANGE(""https://docs.google.com/spreadsheets/d/1SX6NBoVAgQJ6U1MVXOaj8PK2l7WJ3RER9xtqwdhxkhw/edit?usp=sharing"",""นครปฐม!M432"")"),32640)</f>
        <v>32640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IFERROR(__xludf.DUMMYFUNCTION("IMPORTRANGE(""https://docs.google.com/spreadsheets/d/1SX6NBoVAgQJ6U1MVXOaj8PK2l7WJ3RER9xtqwdhxkhw/edit?usp=sharing"",""นครปฐม!J459"")"),171)</f>
        <v>171</v>
      </c>
      <c r="K564" s="372">
        <f ca="1">IF(I564&gt;0,J564*100/I564,0)</f>
        <v>171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IFERROR(__xludf.DUMMYFUNCTION("IMPORTRANGE(""https://docs.google.com/spreadsheets/d/1SX6NBoVAgQJ6U1MVXOaj8PK2l7WJ3RER9xtqwdhxkhw/edit?usp=sharing"",""นครปฐม!M459"")"),85653.36)</f>
        <v>85653.36</v>
      </c>
      <c r="O564" s="373">
        <f t="shared" ref="O564:O568" ca="1" si="122">+IF(L564&gt;0,N564*100/L564,0)</f>
        <v>73.73739669421488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IFERROR(__xludf.DUMMYFUNCTION("IMPORTRANGE(""https://docs.google.com/spreadsheets/d/1SX6NBoVAgQJ6U1MVXOaj8PK2l7WJ3RER9xtqwdhxkhw/edit?usp=sharing"",""นครปฐม!M461"")"),85653.36)</f>
        <v>85653.36</v>
      </c>
      <c r="O566" s="169">
        <f t="shared" ca="1" si="122"/>
        <v>73.73739669421488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IFERROR(__xludf.DUMMYFUNCTION("IMPORTRANGE(""https://docs.google.com/spreadsheets/d/1SX6NBoVAgQJ6U1MVXOaj8PK2l7WJ3RER9xtqwdhxkhw/edit?usp=sharing"",""นครปฐม!M463"")"),85653.36)</f>
        <v>85653.36</v>
      </c>
      <c r="O568" s="169">
        <f t="shared" ca="1" si="122"/>
        <v>73.73739669421488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IFERROR(__xludf.DUMMYFUNCTION("IMPORTRANGE(""https://docs.google.com/spreadsheets/d/1SX6NBoVAgQJ6U1MVXOaj8PK2l7WJ3RER9xtqwdhxkhw/edit?usp=sharing"",""นครปฐม!M467"")"),10120)</f>
        <v>10120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IFERROR(__xludf.DUMMYFUNCTION("IMPORTRANGE(""https://docs.google.com/spreadsheets/d/1SX6NBoVAgQJ6U1MVXOaj8PK2l7WJ3RER9xtqwdhxkhw/edit?usp=sharing"",""นครปฐม!J468"")"),171)</f>
        <v>171</v>
      </c>
      <c r="K573" s="202">
        <f ca="1">IF(I573&gt;0,J573*100/I573,0)</f>
        <v>171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IFERROR(__xludf.DUMMYFUNCTION("IMPORTRANGE(""https://docs.google.com/spreadsheets/d/1SX6NBoVAgQJ6U1MVXOaj8PK2l7WJ3RER9xtqwdhxkhw/edit?usp=sharing"",""นครปฐม!J472"")"),136)</f>
        <v>136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IFERROR(__xludf.DUMMYFUNCTION("IMPORTRANGE(""https://docs.google.com/spreadsheets/d/1SX6NBoVAgQJ6U1MVXOaj8PK2l7WJ3RER9xtqwdhxkhw/edit?usp=sharing"",""นครปฐม!I523"")"),3160000)</f>
        <v>3160000</v>
      </c>
      <c r="J628" s="342">
        <f ca="1">IFERROR(__xludf.DUMMYFUNCTION("IMPORTRANGE(""https://docs.google.com/spreadsheets/d/1SX6NBoVAgQJ6U1MVXOaj8PK2l7WJ3RER9xtqwdhxkhw/edit?usp=sharing"",""นครปฐม!J523"")"),2339326.36)</f>
        <v>2339326.36</v>
      </c>
      <c r="K628" s="343">
        <f t="shared" ref="K628:K635" ca="1" si="129">IF(I628&gt;0,J628*100/I628,0)</f>
        <v>74.029315189873415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IFERROR(__xludf.DUMMYFUNCTION("IMPORTRANGE(""https://docs.google.com/spreadsheets/d/1SX6NBoVAgQJ6U1MVXOaj8PK2l7WJ3RER9xtqwdhxkhw/edit?usp=sharing"",""นครปฐม!I524"")"),70)</f>
        <v>70</v>
      </c>
      <c r="J629" s="342">
        <f ca="1">IFERROR(__xludf.DUMMYFUNCTION("IMPORTRANGE(""https://docs.google.com/spreadsheets/d/1SX6NBoVAgQJ6U1MVXOaj8PK2l7WJ3RER9xtqwdhxkhw/edit?usp=sharing"",""นครปฐม!J524"")"),53)</f>
        <v>53</v>
      </c>
      <c r="K629" s="343">
        <f t="shared" ca="1" si="129"/>
        <v>75.714285714285708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IFERROR(__xludf.DUMMYFUNCTION("IMPORTRANGE(""https://docs.google.com/spreadsheets/d/1SX6NBoVAgQJ6U1MVXOaj8PK2l7WJ3RER9xtqwdhxkhw/edit?usp=sharing"",""นครปฐม!J525"")"),628836.66)</f>
        <v>628836.66</v>
      </c>
      <c r="K630" s="343">
        <f t="shared" ca="1" si="129"/>
        <v>49.322673982060302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IFERROR(__xludf.DUMMYFUNCTION("IMPORTRANGE(""https://docs.google.com/spreadsheets/d/1SX6NBoVAgQJ6U1MVXOaj8PK2l7WJ3RER9xtqwdhxkhw/edit?usp=sharing"",""นครปฐม!J527"")"),418219.17)</f>
        <v>418219.17</v>
      </c>
      <c r="K632" s="343">
        <f t="shared" ca="1" si="129"/>
        <v>79.232694753779967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IFERROR(__xludf.DUMMYFUNCTION("IMPORTRANGE(""https://docs.google.com/spreadsheets/d/1SX6NBoVAgQJ6U1MVXOaj8PK2l7WJ3RER9xtqwdhxkhw/edit?usp=sharing"",""นครปฐม!J528"")"),218)</f>
        <v>218</v>
      </c>
      <c r="K633" s="343">
        <f t="shared" ca="1" si="129"/>
        <v>83.206106870229007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IFERROR(__xludf.DUMMYFUNCTION("IMPORTRANGE(""https://docs.google.com/spreadsheets/d/1SX6NBoVAgQJ6U1MVXOaj8PK2l7WJ3RER9xtqwdhxkhw/edit?usp=sharing"",""นครปฐม!J529"")"),2260000)</f>
        <v>2260000</v>
      </c>
      <c r="K634" s="343">
        <f t="shared" ca="1" si="129"/>
        <v>51.247165532879819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IFERROR(__xludf.DUMMYFUNCTION("IMPORTRANGE(""https://docs.google.com/spreadsheets/d/1SX6NBoVAgQJ6U1MVXOaj8PK2l7WJ3RER9xtqwdhxkhw/edit?usp=sharing"",""นครปฐม!J530"")"),47)</f>
        <v>47</v>
      </c>
      <c r="K635" s="487">
        <f t="shared" ca="1" si="129"/>
        <v>50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740</v>
      </c>
      <c r="O636" s="511">
        <f t="shared" ref="O636:O640" ca="1" si="130">+IF(L636&gt;0,N636*100/L636,0)</f>
        <v>19.072164948453608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740</v>
      </c>
      <c r="O638" s="523">
        <f t="shared" ca="1" si="130"/>
        <v>19.072164948453608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740</v>
      </c>
      <c r="O640" s="523">
        <f t="shared" ca="1" si="130"/>
        <v>19.072164948453608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740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IFERROR(__xludf.DUMMYFUNCTION("IMPORTRANGE(""https://docs.google.com/spreadsheets/d/1SX6NBoVAgQJ6U1MVXOaj8PK2l7WJ3RER9xtqwdhxkhw/edit#gid=346597447"",""นครปฐม!J560"")"),2)</f>
        <v>2</v>
      </c>
      <c r="K665" s="538">
        <f ca="1">IF(I665&gt;0,J665*100/I665,0)</f>
        <v>200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IFERROR(__xludf.DUMMYFUNCTION("IMPORTRANGE(""https://docs.google.com/spreadsheets/d/1SX6NBoVAgQJ6U1MVXOaj8PK2l7WJ3RER9xtqwdhxkhw/edit#gid=346597447"",""นครปฐม!J561"")"),2)</f>
        <v>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IFERROR(__xludf.DUMMYFUNCTION("IMPORTRANGE(""https://docs.google.com/spreadsheets/d/1SX6NBoVAgQJ6U1MVXOaj8PK2l7WJ3RER9xtqwdhxkhw/edit#gid=346597447"",""นครปฐม!J562"")"),14.13)</f>
        <v>14.13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IFERROR(__xludf.DUMMYFUNCTION("IMPORTRANGE(""https://docs.google.com/spreadsheets/d/1SX6NBoVAgQJ6U1MVXOaj8PK2l7WJ3RER9xtqwdhxkhw/edit#gid=346597447"",""นครปฐม!M563"")"),740)</f>
        <v>740</v>
      </c>
      <c r="O668" s="538">
        <f ca="1">IF(L668&gt;0,N668*100/L668,0)</f>
        <v>43.02325581395349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42</vt:i4>
      </vt:variant>
    </vt:vector>
  </HeadingPairs>
  <TitlesOfParts>
    <vt:vector size="6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2022-08-17T04:07:07Z</cp:lastPrinted>
  <dcterms:modified xsi:type="dcterms:W3CDTF">2022-08-17T04:10:00Z</dcterms:modified>
</cp:coreProperties>
</file>